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drawings/drawing3.xml" ContentType="application/vnd.openxmlformats-officedocument.drawing+xml"/>
  <Override PartName="/xl/tables/table2.xml" ContentType="application/vnd.openxmlformats-officedocument.spreadsheetml.table+xml"/>
  <Override PartName="/xl/drawings/drawing4.xml" ContentType="application/vnd.openxmlformats-officedocument.drawing+xml"/>
  <Override PartName="/xl/tables/table3.xml" ContentType="application/vnd.openxmlformats-officedocument.spreadsheetml.table+xml"/>
  <Override PartName="/xl/drawings/drawing5.xml" ContentType="application/vnd.openxmlformats-officedocument.drawing+xml"/>
  <Override PartName="/xl/tables/table4.xml" ContentType="application/vnd.openxmlformats-officedocument.spreadsheetml.table+xml"/>
  <Override PartName="/xl/tables/table5.xml" ContentType="application/vnd.openxmlformats-officedocument.spreadsheetml.table+xml"/>
  <Override PartName="/xl/drawings/drawing6.xml" ContentType="application/vnd.openxmlformats-officedocument.drawing+xml"/>
  <Override PartName="/xl/charts/chart1.xml" ContentType="application/vnd.openxmlformats-officedocument.drawingml.chart+xml"/>
  <Override PartName="/xl/drawings/drawing7.xml" ContentType="application/vnd.openxmlformats-officedocument.drawing+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231"/>
  <workbookPr codeName="ThisWorkbook" checkCompatibility="1"/>
  <mc:AlternateContent xmlns:mc="http://schemas.openxmlformats.org/markup-compatibility/2006">
    <mc:Choice Requires="x15">
      <x15ac:absPath xmlns:x15ac="http://schemas.microsoft.com/office/spreadsheetml/2010/11/ac" url="C:\Users\Amit Jain\Dropbox\Amit Work\Amit Details\Excel Data\Excel Recorded Session\Day wise plan\"/>
    </mc:Choice>
  </mc:AlternateContent>
  <xr:revisionPtr revIDLastSave="0" documentId="13_ncr:1_{7B968903-57B5-4EF1-81EC-14669808E09E}" xr6:coauthVersionLast="45" xr6:coauthVersionMax="45" xr10:uidLastSave="{00000000-0000-0000-0000-000000000000}"/>
  <bookViews>
    <workbookView xWindow="-110" yWindow="-110" windowWidth="19420" windowHeight="10560" tabRatio="828" xr2:uid="{00000000-000D-0000-FFFF-FFFF00000000}"/>
  </bookViews>
  <sheets>
    <sheet name="Know More" sheetId="60" r:id="rId1"/>
    <sheet name="Invoice" sheetId="75" r:id="rId2"/>
    <sheet name="Inventory List" sheetId="76" r:id="rId3"/>
    <sheet name="Petty Cash Log" sheetId="77" r:id="rId4"/>
    <sheet name="Quotation" sheetId="78" r:id="rId5"/>
    <sheet name="Party Planner" sheetId="79" r:id="rId6"/>
    <sheet name="Personal Monthly Budget" sheetId="80" r:id="rId7"/>
    <sheet name="Data Table" sheetId="28" state="hidden" r:id="rId8"/>
    <sheet name="Scenarios" sheetId="29" state="hidden" r:id="rId9"/>
  </sheets>
  <definedNames>
    <definedName name="_xlnm._FilterDatabase" localSheetId="2" hidden="1">'Inventory List'!$K$2</definedName>
    <definedName name="Gross_Margin">#REF!</definedName>
    <definedName name="List">#REF!</definedName>
    <definedName name="_xlnm.Print_Titles" localSheetId="2">'Inventory List'!$1:$3</definedName>
    <definedName name="_xlnm.Print_Titles" localSheetId="3">'Petty Cash Log'!$7:$7</definedName>
    <definedName name="_xlnm.Print_Titles" localSheetId="4">Quotation!$15:$15</definedName>
    <definedName name="Tax_Rate">Quotation!$F$23</definedName>
    <definedName name="valHighlight">IFERROR(IF('Inventory List'!$L$2="Yes", TRUE, FALSE),FALSE)</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7" i="80" l="1"/>
  <c r="H4" i="80" s="1"/>
  <c r="C12" i="80"/>
  <c r="E15" i="80"/>
  <c r="J15" i="80"/>
  <c r="E16" i="80"/>
  <c r="J16" i="80"/>
  <c r="E17" i="80"/>
  <c r="J17" i="80"/>
  <c r="J24" i="80" s="1"/>
  <c r="E18" i="80"/>
  <c r="J18" i="80"/>
  <c r="E19" i="80"/>
  <c r="J19" i="80"/>
  <c r="E20" i="80"/>
  <c r="J20" i="80"/>
  <c r="E21" i="80"/>
  <c r="J21" i="80"/>
  <c r="E22" i="80"/>
  <c r="J22" i="80"/>
  <c r="E23" i="80"/>
  <c r="J23" i="80"/>
  <c r="E24" i="80"/>
  <c r="E25" i="80"/>
  <c r="J27" i="80"/>
  <c r="J33" i="80" s="1"/>
  <c r="E28" i="80"/>
  <c r="J28" i="80"/>
  <c r="E29" i="80"/>
  <c r="J29" i="80"/>
  <c r="E30" i="80"/>
  <c r="J30" i="80"/>
  <c r="E31" i="80"/>
  <c r="E35" i="80" s="1"/>
  <c r="J31" i="80"/>
  <c r="E32" i="80"/>
  <c r="J32" i="80"/>
  <c r="E33" i="80"/>
  <c r="E34" i="80"/>
  <c r="J36" i="80"/>
  <c r="J40" i="80" s="1"/>
  <c r="J37" i="80"/>
  <c r="E38" i="80"/>
  <c r="J38" i="80"/>
  <c r="E39" i="80"/>
  <c r="J39" i="80"/>
  <c r="E40" i="80"/>
  <c r="E41" i="80"/>
  <c r="E42" i="80"/>
  <c r="J43" i="80"/>
  <c r="J44" i="80"/>
  <c r="E45" i="80"/>
  <c r="J45" i="80"/>
  <c r="E46" i="80"/>
  <c r="J46" i="80"/>
  <c r="E47" i="80"/>
  <c r="E48" i="80"/>
  <c r="J49" i="80"/>
  <c r="J50" i="80"/>
  <c r="E51" i="80"/>
  <c r="J51" i="80"/>
  <c r="E52" i="80"/>
  <c r="E56" i="80" s="1"/>
  <c r="J52" i="80"/>
  <c r="E53" i="80"/>
  <c r="E54" i="80"/>
  <c r="E55" i="80"/>
  <c r="J55" i="80"/>
  <c r="J56" i="80"/>
  <c r="J57" i="80"/>
  <c r="J58" i="80"/>
  <c r="E59" i="80"/>
  <c r="E66" i="80" s="1"/>
  <c r="J59" i="80"/>
  <c r="E60" i="80"/>
  <c r="E61" i="80"/>
  <c r="J61" i="80"/>
  <c r="J65" i="80" s="1"/>
  <c r="E62" i="80"/>
  <c r="E63" i="80"/>
  <c r="J63" i="80"/>
  <c r="H6" i="80" s="1"/>
  <c r="H8" i="80" s="1"/>
  <c r="E64" i="80"/>
  <c r="E65" i="80"/>
  <c r="C40" i="79" l="1"/>
  <c r="C41" i="79"/>
  <c r="O41" i="79"/>
  <c r="C42" i="79"/>
  <c r="O42" i="79"/>
  <c r="C43" i="79"/>
  <c r="C44" i="79"/>
  <c r="O44" i="79"/>
  <c r="C45" i="79"/>
  <c r="O45" i="79"/>
  <c r="C46" i="79"/>
  <c r="C47" i="79"/>
  <c r="P50" i="79"/>
  <c r="O40" i="79" s="1"/>
  <c r="P64" i="79"/>
  <c r="P74" i="79"/>
  <c r="P86" i="79"/>
  <c r="O43" i="79" s="1"/>
  <c r="P96" i="79"/>
  <c r="P102" i="79"/>
  <c r="P112" i="79"/>
  <c r="O46" i="79" s="1"/>
  <c r="P121" i="79"/>
  <c r="O47" i="79" s="1"/>
  <c r="J42" i="79" l="1"/>
  <c r="T43" i="79"/>
  <c r="T46" i="79" s="1"/>
  <c r="J43" i="79"/>
  <c r="J46" i="79"/>
  <c r="J45" i="79"/>
  <c r="F2" i="78"/>
  <c r="F6" i="78" s="1"/>
  <c r="F16" i="78"/>
  <c r="F22" i="78" s="1"/>
  <c r="F17" i="78"/>
  <c r="F18" i="78"/>
  <c r="F19" i="78"/>
  <c r="F20" i="78"/>
  <c r="F24" i="78"/>
  <c r="F26" i="78" l="1"/>
  <c r="J41" i="79"/>
  <c r="J40" i="79"/>
  <c r="J47" i="79"/>
  <c r="J44" i="79"/>
  <c r="B5" i="77"/>
  <c r="F5" i="77"/>
  <c r="C17" i="77"/>
  <c r="E17" i="77"/>
  <c r="F17" i="77"/>
  <c r="B4" i="76" l="1"/>
  <c r="H4" i="76"/>
  <c r="B5" i="76"/>
  <c r="H5" i="76"/>
  <c r="B6" i="76"/>
  <c r="H6" i="76"/>
  <c r="B7" i="76"/>
  <c r="H7" i="76"/>
  <c r="B8" i="76"/>
  <c r="H8" i="76"/>
  <c r="B9" i="76"/>
  <c r="H9" i="76"/>
  <c r="B10" i="76"/>
  <c r="H10" i="76"/>
  <c r="B11" i="76"/>
  <c r="H11" i="76"/>
  <c r="B12" i="76"/>
  <c r="H12" i="76"/>
  <c r="B13" i="76"/>
  <c r="H13" i="76"/>
  <c r="B14" i="76"/>
  <c r="H14" i="76"/>
  <c r="B15" i="76"/>
  <c r="H15" i="76"/>
  <c r="B16" i="76"/>
  <c r="H16" i="76"/>
  <c r="B17" i="76"/>
  <c r="H17" i="76"/>
  <c r="B18" i="76"/>
  <c r="H18" i="76"/>
  <c r="B19" i="76"/>
  <c r="H19" i="76"/>
  <c r="B20" i="76"/>
  <c r="H20" i="76"/>
  <c r="B21" i="76"/>
  <c r="H21" i="76"/>
  <c r="B22" i="76"/>
  <c r="H22" i="76"/>
  <c r="B23" i="76"/>
  <c r="H23" i="76"/>
  <c r="B24" i="76"/>
  <c r="H24" i="76"/>
  <c r="B25" i="76"/>
  <c r="H25" i="76"/>
  <c r="B26" i="76"/>
  <c r="H26" i="76"/>
  <c r="B27" i="76"/>
  <c r="H27" i="76"/>
  <c r="B28" i="76"/>
  <c r="H28" i="76"/>
  <c r="C14" i="75" l="1"/>
  <c r="C17" i="75" s="1"/>
  <c r="D3" i="29" l="1"/>
  <c r="E3" i="29" s="1"/>
  <c r="D4" i="29"/>
  <c r="D5" i="29"/>
  <c r="E5" i="29" s="1"/>
  <c r="D6" i="29"/>
  <c r="E6" i="29" s="1"/>
  <c r="C7" i="29"/>
  <c r="C4" i="28"/>
  <c r="C7" i="28" s="1"/>
  <c r="F6" i="29" l="1"/>
  <c r="G6" i="29" s="1"/>
  <c r="D7" i="29"/>
  <c r="E4" i="29"/>
  <c r="F4" i="29" s="1"/>
  <c r="F5" i="29"/>
  <c r="G5" i="29"/>
  <c r="F3" i="29"/>
  <c r="F7" i="29" l="1"/>
  <c r="G3" i="29"/>
  <c r="E7" i="29"/>
  <c r="G4" i="29"/>
  <c r="G7" i="29" l="1"/>
</calcChain>
</file>

<file path=xl/sharedStrings.xml><?xml version="1.0" encoding="utf-8"?>
<sst xmlns="http://schemas.openxmlformats.org/spreadsheetml/2006/main" count="506" uniqueCount="358">
  <si>
    <t>% Rate</t>
  </si>
  <si>
    <t>Term in Months:</t>
  </si>
  <si>
    <t>Interest Rate:</t>
  </si>
  <si>
    <t>Mortgage Amount:</t>
  </si>
  <si>
    <t>South</t>
  </si>
  <si>
    <t>West</t>
  </si>
  <si>
    <t>East</t>
  </si>
  <si>
    <t>North</t>
  </si>
  <si>
    <t>Predicted Sales Growth</t>
  </si>
  <si>
    <t>Totals:</t>
  </si>
  <si>
    <t>Yearly Total</t>
  </si>
  <si>
    <t>Q4</t>
  </si>
  <si>
    <t>Q3</t>
  </si>
  <si>
    <t>Q2</t>
  </si>
  <si>
    <t>Q1</t>
  </si>
  <si>
    <t>Region</t>
  </si>
  <si>
    <t>Learn More</t>
  </si>
  <si>
    <t>Free Live Session</t>
  </si>
  <si>
    <t>Join our Youtube channel. Subscribe and Hit Notification bell for free live excel classes and Question and Answer session on Every Sunday 9PM</t>
  </si>
  <si>
    <t>Hit below button and checkout other available courses</t>
  </si>
  <si>
    <t>Check out other courses</t>
  </si>
  <si>
    <t>Check out our Excel Tools/Utilities</t>
  </si>
  <si>
    <t>Hit below button and checkout our lots of Excel Tools/Utilities which is benificial to Tax and Accounting Professionals. First you need to login as User. If you are already registered, please login and if already not registered, please register first.</t>
  </si>
  <si>
    <t>We Provide Services in Below Area</t>
  </si>
  <si>
    <t xml:space="preserve"> </t>
  </si>
  <si>
    <t>Invoice # 100</t>
  </si>
  <si>
    <t>Date: Enter Invoice Date</t>
  </si>
  <si>
    <t>Bill To</t>
  </si>
  <si>
    <t>For</t>
  </si>
  <si>
    <t>Name | Company</t>
  </si>
  <si>
    <t>Product Description</t>
  </si>
  <si>
    <t>Address, City, ST, ZIP Code</t>
  </si>
  <si>
    <t>Phone</t>
  </si>
  <si>
    <t>Item Description</t>
  </si>
  <si>
    <t>Amount</t>
  </si>
  <si>
    <t>Subtotal</t>
  </si>
  <si>
    <t>Tax Rate</t>
  </si>
  <si>
    <t>Other Costs</t>
  </si>
  <si>
    <t>Total Cost</t>
  </si>
  <si>
    <t>Make all checks payable to Company Name</t>
  </si>
  <si>
    <t>If you have any questions concerning this invoice, use the following contact information:</t>
  </si>
  <si>
    <t>Contact Name, Phone Number, Email</t>
  </si>
  <si>
    <t>Thank you for your business!</t>
  </si>
  <si>
    <t>Desc 25</t>
  </si>
  <si>
    <t>Item 25</t>
  </si>
  <si>
    <t>IN0025</t>
  </si>
  <si>
    <t>Desc 24</t>
  </si>
  <si>
    <t>Item 24</t>
  </si>
  <si>
    <t>IN0024</t>
  </si>
  <si>
    <t>Yes</t>
  </si>
  <si>
    <t>Desc 23</t>
  </si>
  <si>
    <t>Item 23</t>
  </si>
  <si>
    <t>IN0023</t>
  </si>
  <si>
    <t>Desc 22</t>
  </si>
  <si>
    <t>Item 22</t>
  </si>
  <si>
    <t>IN0022</t>
  </si>
  <si>
    <t>Desc 21</t>
  </si>
  <si>
    <t>Item 21</t>
  </si>
  <si>
    <t>IN0021</t>
  </si>
  <si>
    <t>Desc 20</t>
  </si>
  <si>
    <t>Item 20</t>
  </si>
  <si>
    <t>IN0020</t>
  </si>
  <si>
    <t>Desc 19</t>
  </si>
  <si>
    <t>Item 19</t>
  </si>
  <si>
    <t>IN0019</t>
  </si>
  <si>
    <t>Desc 18</t>
  </si>
  <si>
    <t>Item 18</t>
  </si>
  <si>
    <t>IN0018</t>
  </si>
  <si>
    <t>Desc 17</t>
  </si>
  <si>
    <t>Item 17</t>
  </si>
  <si>
    <t>IN0017</t>
  </si>
  <si>
    <t>Desc 16</t>
  </si>
  <si>
    <t>Item 16</t>
  </si>
  <si>
    <t>IN0016</t>
  </si>
  <si>
    <t>Desc 15</t>
  </si>
  <si>
    <t>Item 15</t>
  </si>
  <si>
    <t>IN0015</t>
  </si>
  <si>
    <t>Desc 14</t>
  </si>
  <si>
    <t>Item 14</t>
  </si>
  <si>
    <t>IN0014</t>
  </si>
  <si>
    <t>Desc 13</t>
  </si>
  <si>
    <t>Item 13</t>
  </si>
  <si>
    <t>IN0013</t>
  </si>
  <si>
    <t>Desc 12</t>
  </si>
  <si>
    <t>Item 12</t>
  </si>
  <si>
    <t>IN0012</t>
  </si>
  <si>
    <t>Desc 11</t>
  </si>
  <si>
    <t>Item 11</t>
  </si>
  <si>
    <t>IN0011</t>
  </si>
  <si>
    <t>Desc 10</t>
  </si>
  <si>
    <t>Item 10</t>
  </si>
  <si>
    <t>IN0010</t>
  </si>
  <si>
    <t>Desc 9</t>
  </si>
  <si>
    <t>Item 9</t>
  </si>
  <si>
    <t>IN0009</t>
  </si>
  <si>
    <t>Desc 8</t>
  </si>
  <si>
    <t>Item 8</t>
  </si>
  <si>
    <t>IN0008</t>
  </si>
  <si>
    <t>Desc 7</t>
  </si>
  <si>
    <t>Item 7</t>
  </si>
  <si>
    <t>IN0007</t>
  </si>
  <si>
    <t>Desc 6</t>
  </si>
  <si>
    <t>Item 6</t>
  </si>
  <si>
    <t>IN0006</t>
  </si>
  <si>
    <t>Desc 5</t>
  </si>
  <si>
    <t>Item 5</t>
  </si>
  <si>
    <t>IN0005</t>
  </si>
  <si>
    <t>Desc 4</t>
  </si>
  <si>
    <t>Item 4</t>
  </si>
  <si>
    <t>IN0004</t>
  </si>
  <si>
    <t>Desc 3</t>
  </si>
  <si>
    <t>Item 3</t>
  </si>
  <si>
    <t>IN0003</t>
  </si>
  <si>
    <t>Desc 2</t>
  </si>
  <si>
    <t>Item 2</t>
  </si>
  <si>
    <t>IN0002</t>
  </si>
  <si>
    <t>Desc 1</t>
  </si>
  <si>
    <t>Item 1</t>
  </si>
  <si>
    <t>IN0001</t>
  </si>
  <si>
    <t>Discontinued?</t>
  </si>
  <si>
    <t>Quantity in Reorder</t>
  </si>
  <si>
    <t>Reorder Time in Days</t>
  </si>
  <si>
    <t>Reorder Level</t>
  </si>
  <si>
    <t>Inventory Value</t>
  </si>
  <si>
    <t>Quantity in Stock</t>
  </si>
  <si>
    <t>Unit Price</t>
  </si>
  <si>
    <t>Description</t>
  </si>
  <si>
    <t>Name</t>
  </si>
  <si>
    <t>Inventory ID</t>
  </si>
  <si>
    <t>For Reorder</t>
  </si>
  <si>
    <t>Highlight items to reorder?</t>
  </si>
  <si>
    <t>Total</t>
  </si>
  <si>
    <t>Angelica Astrom</t>
  </si>
  <si>
    <t>petty cash</t>
  </si>
  <si>
    <t>Deposit to petty cash</t>
  </si>
  <si>
    <t>Allan Mattsson</t>
  </si>
  <si>
    <t>morale account</t>
  </si>
  <si>
    <t>Pizza for overtime workers</t>
  </si>
  <si>
    <t>Approved by</t>
  </si>
  <si>
    <t>Received by</t>
  </si>
  <si>
    <t>Charged to</t>
  </si>
  <si>
    <t>Amount Withdrawn</t>
  </si>
  <si>
    <t>Amount Deposited</t>
  </si>
  <si>
    <t>Receipt No.</t>
  </si>
  <si>
    <t>Date</t>
  </si>
  <si>
    <t>Balance</t>
  </si>
  <si>
    <t>Petty Cash Log</t>
  </si>
  <si>
    <t>TOTAL</t>
  </si>
  <si>
    <t>Other</t>
  </si>
  <si>
    <t>Sales Tax</t>
  </si>
  <si>
    <t>Enter your contact details</t>
  </si>
  <si>
    <t xml:space="preserve">If you have any questions concerning this quotation, please contact: </t>
  </si>
  <si>
    <t>Taxable?</t>
  </si>
  <si>
    <t>Quantity</t>
  </si>
  <si>
    <t>Due on receipt</t>
  </si>
  <si>
    <t>Terms</t>
  </si>
  <si>
    <t>F.O.B. Point</t>
  </si>
  <si>
    <t>Ship Date</t>
  </si>
  <si>
    <t>P.O. Number</t>
  </si>
  <si>
    <t>Salesperson</t>
  </si>
  <si>
    <t>None</t>
  </si>
  <si>
    <t>Comments or Special Instructions</t>
  </si>
  <si>
    <t>Phone, Fax Number</t>
  </si>
  <si>
    <t>Street Address, City, State/Province, ZIP Code</t>
  </si>
  <si>
    <t>Prepared by:</t>
  </si>
  <si>
    <t>Company Name</t>
  </si>
  <si>
    <t>Quotation valid until:</t>
  </si>
  <si>
    <t>Customer Name</t>
  </si>
  <si>
    <t>Quotation For</t>
  </si>
  <si>
    <t>ABC123</t>
  </si>
  <si>
    <t>Customer ID</t>
  </si>
  <si>
    <t>Phone: Enter Phone number here   Fax: Enter Fax number here</t>
  </si>
  <si>
    <t>Quotation #</t>
  </si>
  <si>
    <t>Street Address, City, State ZIP Code</t>
  </si>
  <si>
    <t>Company Address</t>
  </si>
  <si>
    <t xml:space="preserve">   </t>
  </si>
  <si>
    <t>Thank You Cards</t>
  </si>
  <si>
    <t>Design</t>
  </si>
  <si>
    <t>Shipping / Postage</t>
  </si>
  <si>
    <t>Envelopes / Address Service</t>
  </si>
  <si>
    <t>Invitation / RSVP Printing</t>
  </si>
  <si>
    <t>Invitations</t>
  </si>
  <si>
    <t>Giveaways</t>
  </si>
  <si>
    <t>Party Favors</t>
  </si>
  <si>
    <t>Charging Stations</t>
  </si>
  <si>
    <t>Storage</t>
  </si>
  <si>
    <t>Accommodation</t>
  </si>
  <si>
    <t>Transportation</t>
  </si>
  <si>
    <t>Attendee / Guest Services</t>
  </si>
  <si>
    <t>Videographer</t>
  </si>
  <si>
    <t>Photographer</t>
  </si>
  <si>
    <t>Event Documentation</t>
  </si>
  <si>
    <t>Presentation Graphics</t>
  </si>
  <si>
    <t>Video Production</t>
  </si>
  <si>
    <t>Additional Rentals</t>
  </si>
  <si>
    <t>Gaming Rentals</t>
  </si>
  <si>
    <t>Performers</t>
  </si>
  <si>
    <t>Music / DJ</t>
  </si>
  <si>
    <t>Entertainment</t>
  </si>
  <si>
    <t>Takeaway Food / Beverage</t>
  </si>
  <si>
    <t>Coffee Cart</t>
  </si>
  <si>
    <t>Additional Bar Staff</t>
  </si>
  <si>
    <t>Bar</t>
  </si>
  <si>
    <t>Catering Staff</t>
  </si>
  <si>
    <t>Cake</t>
  </si>
  <si>
    <t>Beverage</t>
  </si>
  <si>
    <t>Food</t>
  </si>
  <si>
    <t>Food / Beverage</t>
  </si>
  <si>
    <t>Additional Decorative Items</t>
  </si>
  <si>
    <t>Additional Furniture</t>
  </si>
  <si>
    <t>Additional Signage</t>
  </si>
  <si>
    <t>Lighting</t>
  </si>
  <si>
    <t>China / Cutlery / Glassware</t>
  </si>
  <si>
    <t>Linens</t>
  </si>
  <si>
    <t>Decor</t>
  </si>
  <si>
    <t>Clean Up</t>
  </si>
  <si>
    <t>Set Up</t>
  </si>
  <si>
    <t>Security</t>
  </si>
  <si>
    <t>Venue-Specific Catering</t>
  </si>
  <si>
    <t>Venue-Specific Staff</t>
  </si>
  <si>
    <t>AV Staff</t>
  </si>
  <si>
    <t>AV Equipment</t>
  </si>
  <si>
    <t>Additional Tables / Chairs</t>
  </si>
  <si>
    <t>Equipment Rental</t>
  </si>
  <si>
    <t>Location Rental</t>
  </si>
  <si>
    <t>Venue</t>
  </si>
  <si>
    <t>COMMENTS</t>
  </si>
  <si>
    <t>AMOUNT</t>
  </si>
  <si>
    <t>CATEGORY</t>
  </si>
  <si>
    <t>DIFFERENCE</t>
  </si>
  <si>
    <t>EXPENSE TOTAL</t>
  </si>
  <si>
    <t>BUDGET TOTAL</t>
  </si>
  <si>
    <t>SUBTOTALS</t>
  </si>
  <si>
    <t>% OF BUDGET</t>
  </si>
  <si>
    <t>Party Budget</t>
  </si>
  <si>
    <t>☐</t>
  </si>
  <si>
    <t>Flora Berggren</t>
  </si>
  <si>
    <t>Ian Hansson</t>
  </si>
  <si>
    <t>✖</t>
  </si>
  <si>
    <t>Mira Karlsson</t>
  </si>
  <si>
    <t>Alexander Martensson</t>
  </si>
  <si>
    <t>✔</t>
  </si>
  <si>
    <t>April Hansson</t>
  </si>
  <si>
    <t>Kalle Persson</t>
  </si>
  <si>
    <t>Jens Martensson</t>
  </si>
  <si>
    <t>THANK YOU</t>
  </si>
  <si>
    <t>ATTENDING</t>
  </si>
  <si>
    <t>INVITIATION</t>
  </si>
  <si>
    <t>NAME</t>
  </si>
  <si>
    <t>Guest List</t>
  </si>
  <si>
    <t>Send out invitations</t>
  </si>
  <si>
    <t>Make menu</t>
  </si>
  <si>
    <t>But thank you cards</t>
  </si>
  <si>
    <t>Purchase invitations</t>
  </si>
  <si>
    <t>Enjoy all you hard work</t>
  </si>
  <si>
    <t>Make DIY items</t>
  </si>
  <si>
    <t xml:space="preserve">Choose a location </t>
  </si>
  <si>
    <t>Set up party</t>
  </si>
  <si>
    <t>Shop for supplies</t>
  </si>
  <si>
    <t>Make guest list</t>
  </si>
  <si>
    <t>Pick up food/ice/décor</t>
  </si>
  <si>
    <t>Order any food</t>
  </si>
  <si>
    <t>Choose a Party theme</t>
  </si>
  <si>
    <t>Day of Party</t>
  </si>
  <si>
    <t>1 Week Prior</t>
  </si>
  <si>
    <t>3 Weeks Prior</t>
  </si>
  <si>
    <t>Party Planning Checklist</t>
  </si>
  <si>
    <t>ADDITIONAL INFO</t>
  </si>
  <si>
    <t>EVENT DATE &amp; TIME</t>
  </si>
  <si>
    <t>VENUE / LOCATION</t>
  </si>
  <si>
    <t>PARTY NAME / EVENT TITLE</t>
  </si>
  <si>
    <t>Party Planner</t>
  </si>
  <si>
    <t>Total Difference</t>
  </si>
  <si>
    <t>Organization dues or fees</t>
  </si>
  <si>
    <t>Total Actual Cost</t>
  </si>
  <si>
    <t>Health club</t>
  </si>
  <si>
    <t>Dry cleaning</t>
  </si>
  <si>
    <t>Total Projected Cost</t>
  </si>
  <si>
    <t>Clothing</t>
  </si>
  <si>
    <t>Total Projected Cost is auto calculated in cell J61, Total Actual Cost in J63, and Total Difference in J65.</t>
  </si>
  <si>
    <t>Hair/nails</t>
  </si>
  <si>
    <t>Medical</t>
  </si>
  <si>
    <t>Difference</t>
  </si>
  <si>
    <t>Actual Cost</t>
  </si>
  <si>
    <t>Projected Cost</t>
  </si>
  <si>
    <t>PERSONAL CARE</t>
  </si>
  <si>
    <t>Enter details in Personal Care table starting in cell at right and in Legal table starting in cell G54. Next instruction is in cell A61.</t>
  </si>
  <si>
    <t>Payments on lien or judgment</t>
  </si>
  <si>
    <t>Alimony</t>
  </si>
  <si>
    <t>Attorney</t>
  </si>
  <si>
    <t>LEGAL</t>
  </si>
  <si>
    <t>Toys</t>
  </si>
  <si>
    <t>Grooming</t>
  </si>
  <si>
    <t>Charity 3</t>
  </si>
  <si>
    <t>Charity 2</t>
  </si>
  <si>
    <t>PETS</t>
  </si>
  <si>
    <t>Enter details in Pets table starting in cell at right and in Gifts table starting in cell G48. Next instruction is in cell A58.</t>
  </si>
  <si>
    <t>Charity 1</t>
  </si>
  <si>
    <t>GIFTS AND DONATIONS</t>
  </si>
  <si>
    <t>Dining out</t>
  </si>
  <si>
    <t>Groceries</t>
  </si>
  <si>
    <t>Investment account</t>
  </si>
  <si>
    <t>FOOD</t>
  </si>
  <si>
    <t>Enter details in Food table starting in cell at right and in Savings table starting in cell G42. Next instruction is in cell A50.</t>
  </si>
  <si>
    <t>Retirement account</t>
  </si>
  <si>
    <t>SAVINGS OR INVESTMENTS</t>
  </si>
  <si>
    <t>Life</t>
  </si>
  <si>
    <t>Health</t>
  </si>
  <si>
    <t>Local</t>
  </si>
  <si>
    <t>Home</t>
  </si>
  <si>
    <t>State</t>
  </si>
  <si>
    <t>INSURANCE</t>
  </si>
  <si>
    <t>Enter details in Insurance table starting in cell at right and in Taxes table starting in cell G35. Next instruction is in cell A44.</t>
  </si>
  <si>
    <t>Federal</t>
  </si>
  <si>
    <t>TAXES</t>
  </si>
  <si>
    <t>Maintenance</t>
  </si>
  <si>
    <t>Fuel</t>
  </si>
  <si>
    <t>Credit card</t>
  </si>
  <si>
    <t>Licensing</t>
  </si>
  <si>
    <t>Insurance</t>
  </si>
  <si>
    <t>Bus/taxi fare</t>
  </si>
  <si>
    <t>Student</t>
  </si>
  <si>
    <t>Vehicle payment</t>
  </si>
  <si>
    <t>Personal</t>
  </si>
  <si>
    <t>TRANSPORTATION</t>
  </si>
  <si>
    <t>Enter details in Transportation table starting in cell at right and in Loans table starting in cell G26. Next instruction is in cell A37.</t>
  </si>
  <si>
    <t>LOANS</t>
  </si>
  <si>
    <t>Supplies</t>
  </si>
  <si>
    <t>Maintenance or repairs</t>
  </si>
  <si>
    <t>Waste removal</t>
  </si>
  <si>
    <t>Live theater</t>
  </si>
  <si>
    <t>Cable</t>
  </si>
  <si>
    <t>Sporting events</t>
  </si>
  <si>
    <t>Water and sewer</t>
  </si>
  <si>
    <t>Concerts</t>
  </si>
  <si>
    <t>Gas</t>
  </si>
  <si>
    <t>Movies</t>
  </si>
  <si>
    <t>Electricity</t>
  </si>
  <si>
    <t>CDs</t>
  </si>
  <si>
    <t>Video/DVD</t>
  </si>
  <si>
    <t>Mortgage or rent</t>
  </si>
  <si>
    <t>ENTERTAINMENT</t>
  </si>
  <si>
    <t>HOUSING</t>
  </si>
  <si>
    <t>Enter details in Housing table starting in cell at right and in Entertainment table starting in cell G14. Next instruction is in cell A27.</t>
  </si>
  <si>
    <t>Total monthly income</t>
  </si>
  <si>
    <t>Extra income</t>
  </si>
  <si>
    <t>Income 1</t>
  </si>
  <si>
    <t>Actual Monthly Income</t>
  </si>
  <si>
    <t>Actual Monthly Income label is in cell at right. Enter Income 1 in cell C10 and Extra Income in C11 to calculate Total monthly income in C12. Next instruction is in cell A14.</t>
  </si>
  <si>
    <t>Difference
(Actual minus projected)</t>
  </si>
  <si>
    <t>Projected Balance is auto calculated in cell H4, Actual Balance in H6, and Difference in H8. Next instruction is in cell A9.</t>
  </si>
  <si>
    <t>Actual Balance
(Actual income minus expenses)</t>
  </si>
  <si>
    <t>Projected Balance
(Projected income minus expenses)</t>
  </si>
  <si>
    <t>Projected Monthly Income</t>
  </si>
  <si>
    <t>Projected Monthly Income label is in cell at right. Enter Income 1 in cell C5 and Extra Income in C6 to calculate Total monthly income in C7. Next instruction is in cell A7.</t>
  </si>
  <si>
    <t>Personal Monthly Budget</t>
  </si>
  <si>
    <t>Title of this worksheet is in cell at right. Next instruction is in cell A5.</t>
  </si>
  <si>
    <t>Create a Personal Monthly Budget in this worksheet. Helpful instructions on how to use this worksheet are in cells in this column. Arrow down to get started.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</si>
</sst>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quot;$&quot;#,##0.00_);[Red]\(&quot;$&quot;#,##0.00\)"/>
    <numFmt numFmtId="165" formatCode="_(&quot;$&quot;* #,##0.00_);_(&quot;$&quot;* \(#,##0.00\);_(&quot;$&quot;* &quot;-&quot;??_);_(@_)"/>
    <numFmt numFmtId="166" formatCode="_(* #,##0.00_);_(* \(#,##0.00\);_(* &quot;-&quot;??_);_(@_)"/>
    <numFmt numFmtId="167" formatCode="_(&quot;$&quot;* #,##0_);_(&quot;$&quot;* \(#,##0\);_(&quot;$&quot;* &quot;-&quot;??_);_(@_)"/>
    <numFmt numFmtId="168" formatCode="&quot;$&quot;#,##0.00"/>
    <numFmt numFmtId="169" formatCode="m/d/yyyy;@"/>
    <numFmt numFmtId="172" formatCode="_-&quot;$&quot;* #,##0.00_-;\-&quot;$&quot;* #,##0.00_-;_-&quot;$&quot;* &quot;-&quot;??_-;_-@_-"/>
  </numFmts>
  <fonts count="62">
    <font>
      <sz val="10"/>
      <name val="Arial"/>
    </font>
    <font>
      <sz val="11"/>
      <color theme="1"/>
      <name val="Calibri"/>
      <family val="2"/>
      <scheme val="minor"/>
    </font>
    <font>
      <sz val="10"/>
      <name val="Arial"/>
      <family val="2"/>
    </font>
    <font>
      <b/>
      <sz val="12"/>
      <name val="Arial"/>
      <family val="2"/>
    </font>
    <font>
      <b/>
      <sz val="10"/>
      <name val="Arial"/>
      <family val="2"/>
    </font>
    <font>
      <b/>
      <sz val="10"/>
      <color indexed="8"/>
      <name val="Arial"/>
      <family val="2"/>
    </font>
    <font>
      <b/>
      <sz val="10"/>
      <color theme="0"/>
      <name val="Arial"/>
      <family val="2"/>
    </font>
    <font>
      <sz val="10"/>
      <name val="Arial"/>
      <family val="2"/>
    </font>
    <font>
      <b/>
      <sz val="12"/>
      <color theme="0"/>
      <name val="Arial"/>
      <family val="2"/>
    </font>
    <font>
      <sz val="10"/>
      <name val="Arial"/>
      <family val="2"/>
    </font>
    <font>
      <b/>
      <sz val="14"/>
      <color rgb="FF363636"/>
      <name val="Lato"/>
      <family val="2"/>
    </font>
    <font>
      <u/>
      <sz val="11"/>
      <color theme="10"/>
      <name val="Calibri"/>
      <family val="2"/>
      <scheme val="minor"/>
    </font>
    <font>
      <u/>
      <sz val="11"/>
      <color theme="10"/>
      <name val="Schriftart für Textkörper"/>
      <family val="2"/>
    </font>
    <font>
      <sz val="48"/>
      <name val="Roboto Black"/>
    </font>
    <font>
      <sz val="25"/>
      <name val="Roboto Black"/>
    </font>
    <font>
      <b/>
      <sz val="11"/>
      <color theme="0"/>
      <name val="Calibri"/>
      <family val="2"/>
      <scheme val="minor"/>
    </font>
    <font>
      <sz val="11"/>
      <color theme="0"/>
      <name val="Calibri"/>
      <family val="2"/>
      <scheme val="minor"/>
    </font>
    <font>
      <sz val="20"/>
      <color theme="3"/>
      <name val="Calibri Light"/>
      <family val="2"/>
      <scheme val="major"/>
    </font>
    <font>
      <sz val="11"/>
      <name val="Calibri"/>
      <family val="2"/>
      <scheme val="minor"/>
    </font>
    <font>
      <sz val="12"/>
      <color theme="1"/>
      <name val="Calibri"/>
      <family val="2"/>
      <scheme val="minor"/>
    </font>
    <font>
      <b/>
      <sz val="12"/>
      <color theme="1"/>
      <name val="Calibri Light"/>
      <family val="2"/>
      <scheme val="major"/>
    </font>
    <font>
      <sz val="11"/>
      <color theme="5"/>
      <name val="Calibri"/>
      <family val="2"/>
      <scheme val="minor"/>
    </font>
    <font>
      <sz val="18"/>
      <color theme="5"/>
      <name val="Calibri"/>
      <family val="2"/>
      <scheme val="minor"/>
    </font>
    <font>
      <sz val="10"/>
      <color theme="1"/>
      <name val="Calibri"/>
      <family val="2"/>
      <scheme val="minor"/>
    </font>
    <font>
      <sz val="10"/>
      <color theme="5"/>
      <name val="Calibri"/>
      <family val="2"/>
      <scheme val="minor"/>
    </font>
    <font>
      <sz val="10"/>
      <name val="Calibri"/>
      <family val="2"/>
      <scheme val="minor"/>
    </font>
    <font>
      <sz val="12"/>
      <color theme="3"/>
      <name val="Calibri"/>
      <family val="2"/>
      <scheme val="minor"/>
    </font>
    <font>
      <b/>
      <sz val="12"/>
      <color theme="3"/>
      <name val="Calibri"/>
      <family val="2"/>
      <scheme val="minor"/>
    </font>
    <font>
      <b/>
      <sz val="12"/>
      <name val="Calibri"/>
      <family val="2"/>
      <scheme val="minor"/>
    </font>
    <font>
      <b/>
      <sz val="10"/>
      <name val="Calibri"/>
      <family val="2"/>
      <scheme val="minor"/>
    </font>
    <font>
      <sz val="12"/>
      <name val="Calibri"/>
      <family val="2"/>
      <scheme val="minor"/>
    </font>
    <font>
      <b/>
      <sz val="12"/>
      <color theme="5" tint="-0.249977111117893"/>
      <name val="Calibri"/>
      <family val="2"/>
      <scheme val="minor"/>
    </font>
    <font>
      <b/>
      <sz val="12"/>
      <color theme="1"/>
      <name val="Calibri"/>
      <family val="2"/>
      <scheme val="minor"/>
    </font>
    <font>
      <sz val="18"/>
      <color theme="0"/>
      <name val="Calibri Light"/>
      <family val="1"/>
      <scheme val="major"/>
    </font>
    <font>
      <b/>
      <sz val="10"/>
      <color theme="0"/>
      <name val="Calibri"/>
      <family val="2"/>
      <scheme val="minor"/>
    </font>
    <font>
      <b/>
      <sz val="11"/>
      <color theme="5"/>
      <name val="Calibri"/>
      <family val="2"/>
      <scheme val="minor"/>
    </font>
    <font>
      <b/>
      <sz val="12"/>
      <color theme="5"/>
      <name val="Calibri"/>
      <family val="2"/>
      <scheme val="minor"/>
    </font>
    <font>
      <b/>
      <sz val="10"/>
      <color theme="1"/>
      <name val="Calibri"/>
      <family val="2"/>
      <scheme val="minor"/>
    </font>
    <font>
      <sz val="11"/>
      <color theme="1" tint="0.24994659260841701"/>
      <name val="Calibri"/>
      <family val="2"/>
      <scheme val="minor"/>
    </font>
    <font>
      <sz val="24"/>
      <color theme="4"/>
      <name val="Calibri"/>
      <family val="2"/>
      <scheme val="minor"/>
    </font>
    <font>
      <sz val="22"/>
      <color theme="4"/>
      <name val="Calibri"/>
      <family val="2"/>
      <scheme val="minor"/>
    </font>
    <font>
      <sz val="20"/>
      <color theme="1" tint="0.24994659260841701"/>
      <name val="Calibri Light"/>
      <family val="2"/>
      <scheme val="major"/>
    </font>
    <font>
      <sz val="20"/>
      <color theme="0"/>
      <name val="Calibri Light"/>
      <family val="2"/>
      <scheme val="major"/>
    </font>
    <font>
      <sz val="11"/>
      <color theme="1" tint="4.9989318521683403E-2"/>
      <name val="Calibri"/>
      <family val="2"/>
      <scheme val="minor"/>
    </font>
    <font>
      <b/>
      <sz val="11"/>
      <color theme="1" tint="4.9989318521683403E-2"/>
      <name val="Calibri"/>
      <family val="2"/>
      <scheme val="minor"/>
    </font>
    <font>
      <u/>
      <sz val="11"/>
      <color theme="1" tint="0.24994659260841701"/>
      <name val="Calibri"/>
      <family val="2"/>
      <scheme val="minor"/>
    </font>
    <font>
      <sz val="14"/>
      <color theme="1" tint="0.24994659260841701"/>
      <name val="Calibri"/>
      <family val="2"/>
      <scheme val="minor"/>
    </font>
    <font>
      <sz val="14"/>
      <color theme="0"/>
      <name val="Calibri"/>
      <family val="2"/>
      <scheme val="minor"/>
    </font>
    <font>
      <sz val="11"/>
      <color theme="4" tint="-0.499984740745262"/>
      <name val="Calibri"/>
      <family val="2"/>
      <scheme val="minor"/>
    </font>
    <font>
      <sz val="40"/>
      <color rgb="FF0070C0"/>
      <name val="Calibri Light"/>
      <family val="2"/>
      <scheme val="major"/>
    </font>
    <font>
      <sz val="10"/>
      <color theme="1" tint="0.24994659260841701"/>
      <name val="Calibri"/>
      <family val="2"/>
      <scheme val="minor"/>
    </font>
    <font>
      <sz val="10"/>
      <color theme="0"/>
      <name val="Calibri"/>
      <family val="2"/>
      <scheme val="minor"/>
    </font>
    <font>
      <b/>
      <sz val="12"/>
      <name val="Calibri"/>
      <family val="2"/>
      <charset val="238"/>
      <scheme val="minor"/>
    </font>
    <font>
      <sz val="10"/>
      <color theme="1" tint="0.24994659260841701"/>
      <name val="Calibri Light"/>
      <family val="2"/>
      <scheme val="major"/>
    </font>
    <font>
      <sz val="12"/>
      <name val="Calibri"/>
      <family val="2"/>
      <charset val="238"/>
      <scheme val="minor"/>
    </font>
    <font>
      <sz val="12"/>
      <color theme="1" tint="0.24994659260841701"/>
      <name val="Calibri"/>
      <family val="2"/>
      <scheme val="minor"/>
    </font>
    <font>
      <b/>
      <sz val="12"/>
      <color theme="1" tint="0.24994659260841701"/>
      <name val="Calibri"/>
      <family val="2"/>
      <charset val="238"/>
      <scheme val="minor"/>
    </font>
    <font>
      <sz val="12"/>
      <color theme="1" tint="0.24994659260841701"/>
      <name val="Calibri Light"/>
      <family val="1"/>
      <scheme val="major"/>
    </font>
    <font>
      <b/>
      <sz val="10"/>
      <color theme="1" tint="0.24994659260841701"/>
      <name val="Calibri Light"/>
      <family val="2"/>
      <scheme val="major"/>
    </font>
    <font>
      <sz val="14"/>
      <color theme="0"/>
      <name val="Calibri Light"/>
      <family val="1"/>
      <scheme val="major"/>
    </font>
    <font>
      <sz val="22"/>
      <color theme="3" tint="0.24994659260841701"/>
      <name val="Calibri Light"/>
      <family val="2"/>
      <scheme val="major"/>
    </font>
    <font>
      <sz val="36"/>
      <color theme="5" tint="-0.499984740745262"/>
      <name val="Calibri Light"/>
      <family val="2"/>
      <scheme val="major"/>
    </font>
  </fonts>
  <fills count="22">
    <fill>
      <patternFill patternType="none"/>
    </fill>
    <fill>
      <patternFill patternType="gray125"/>
    </fill>
    <fill>
      <patternFill patternType="solid">
        <fgColor indexed="22"/>
        <bgColor indexed="64"/>
      </patternFill>
    </fill>
    <fill>
      <patternFill patternType="solid">
        <fgColor theme="8" tint="-0.249977111117893"/>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0" tint="-4.9989318521683403E-2"/>
        <bgColor indexed="64"/>
      </patternFill>
    </fill>
    <fill>
      <patternFill patternType="solid">
        <fgColor theme="3"/>
        <bgColor indexed="64"/>
      </patternFill>
    </fill>
    <fill>
      <patternFill patternType="solid">
        <fgColor theme="0"/>
        <bgColor indexed="64"/>
      </patternFill>
    </fill>
    <fill>
      <patternFill patternType="solid">
        <fgColor rgb="FF0070C0"/>
        <bgColor indexed="64"/>
      </patternFill>
    </fill>
    <fill>
      <patternFill patternType="solid">
        <fgColor theme="0" tint="-0.499984740745262"/>
        <bgColor indexed="64"/>
      </patternFill>
    </fill>
    <fill>
      <patternFill patternType="solid">
        <fgColor theme="4" tint="0.79998168889431442"/>
        <bgColor indexed="64"/>
      </patternFill>
    </fill>
    <fill>
      <patternFill patternType="solid">
        <fgColor theme="9"/>
        <bgColor indexed="64"/>
      </patternFill>
    </fill>
    <fill>
      <patternFill patternType="solid">
        <fgColor theme="5"/>
        <bgColor indexed="64"/>
      </patternFill>
    </fill>
    <fill>
      <patternFill patternType="solid">
        <fgColor theme="6"/>
        <bgColor indexed="64"/>
      </patternFill>
    </fill>
    <fill>
      <patternFill patternType="solid">
        <fgColor theme="8"/>
        <bgColor indexed="64"/>
      </patternFill>
    </fill>
    <fill>
      <patternFill patternType="solid">
        <fgColor theme="7" tint="0.79998168889431442"/>
        <bgColor indexed="64"/>
      </patternFill>
    </fill>
    <fill>
      <patternFill patternType="solid">
        <fgColor theme="7"/>
        <bgColor indexed="64"/>
      </patternFill>
    </fill>
    <fill>
      <patternFill patternType="solid">
        <fgColor theme="6" tint="0.59999389629810485"/>
        <bgColor indexed="64"/>
      </patternFill>
    </fill>
    <fill>
      <patternFill patternType="solid">
        <fgColor theme="6" tint="0.79998168889431442"/>
        <bgColor indexed="64"/>
      </patternFill>
    </fill>
    <fill>
      <patternFill patternType="solid">
        <fgColor theme="6" tint="-0.499984740745262"/>
        <bgColor indexed="64"/>
      </patternFill>
    </fill>
    <fill>
      <patternFill patternType="solid">
        <fgColor theme="4"/>
        <bgColor indexed="64"/>
      </patternFill>
    </fill>
  </fills>
  <borders count="64">
    <border>
      <left/>
      <right/>
      <top/>
      <bottom/>
      <diagonal/>
    </border>
    <border>
      <left style="thin">
        <color indexed="64"/>
      </left>
      <right style="thin">
        <color indexed="64"/>
      </right>
      <top style="thin">
        <color indexed="64"/>
      </top>
      <bottom style="thin">
        <color indexed="64"/>
      </bottom>
      <diagonal/>
    </border>
    <border>
      <left/>
      <right/>
      <top/>
      <bottom style="thick">
        <color theme="4" tint="0.499984740745262"/>
      </bottom>
      <diagonal/>
    </border>
    <border>
      <left/>
      <right/>
      <top/>
      <bottom style="medium">
        <color theme="4" tint="0.39997558519241921"/>
      </bottom>
      <diagonal/>
    </border>
    <border>
      <left style="thin">
        <color theme="3"/>
      </left>
      <right style="thin">
        <color theme="3"/>
      </right>
      <top style="thin">
        <color theme="3"/>
      </top>
      <bottom style="thin">
        <color theme="5" tint="0.79998168889431442"/>
      </bottom>
      <diagonal/>
    </border>
    <border>
      <left style="thin">
        <color theme="3"/>
      </left>
      <right style="thin">
        <color theme="3"/>
      </right>
      <top style="thin">
        <color theme="5" tint="0.79998168889431442"/>
      </top>
      <bottom style="thin">
        <color theme="5" tint="0.79998168889431442"/>
      </bottom>
      <diagonal/>
    </border>
    <border>
      <left style="thin">
        <color theme="3"/>
      </left>
      <right style="thin">
        <color theme="3"/>
      </right>
      <top style="thin">
        <color theme="5" tint="0.79998168889431442"/>
      </top>
      <bottom style="thin">
        <color theme="3"/>
      </bottom>
      <diagonal/>
    </border>
    <border>
      <left/>
      <right/>
      <top/>
      <bottom style="thick">
        <color theme="3"/>
      </bottom>
      <diagonal/>
    </border>
    <border>
      <left/>
      <right/>
      <top style="thin">
        <color theme="0" tint="-0.24994659260841701"/>
      </top>
      <bottom style="thin">
        <color theme="0" tint="-0.24994659260841701"/>
      </bottom>
      <diagonal/>
    </border>
    <border>
      <left/>
      <right style="thin">
        <color theme="3"/>
      </right>
      <top/>
      <bottom/>
      <diagonal/>
    </border>
    <border>
      <left/>
      <right style="thick">
        <color theme="0" tint="-0.24994659260841701"/>
      </right>
      <top style="dotted">
        <color theme="0" tint="-0.24994659260841701"/>
      </top>
      <bottom style="medium">
        <color theme="0" tint="-0.24994659260841701"/>
      </bottom>
      <diagonal/>
    </border>
    <border>
      <left/>
      <right/>
      <top style="dotted">
        <color theme="0" tint="-0.24994659260841701"/>
      </top>
      <bottom style="medium">
        <color theme="0" tint="-0.24994659260841701"/>
      </bottom>
      <diagonal/>
    </border>
    <border>
      <left style="thick">
        <color theme="0" tint="-0.24994659260841701"/>
      </left>
      <right/>
      <top style="dotted">
        <color theme="0" tint="-0.24994659260841701"/>
      </top>
      <bottom style="medium">
        <color theme="0" tint="-0.24994659260841701"/>
      </bottom>
      <diagonal/>
    </border>
    <border>
      <left/>
      <right style="thick">
        <color theme="0" tint="-0.24994659260841701"/>
      </right>
      <top style="dotted">
        <color theme="0" tint="-0.24994659260841701"/>
      </top>
      <bottom style="dotted">
        <color theme="0" tint="-0.24994659260841701"/>
      </bottom>
      <diagonal/>
    </border>
    <border>
      <left/>
      <right/>
      <top style="dotted">
        <color theme="0" tint="-0.24994659260841701"/>
      </top>
      <bottom style="dotted">
        <color theme="0" tint="-0.24994659260841701"/>
      </bottom>
      <diagonal/>
    </border>
    <border>
      <left style="thick">
        <color theme="0" tint="-0.24994659260841701"/>
      </left>
      <right/>
      <top style="dotted">
        <color theme="0" tint="-0.24994659260841701"/>
      </top>
      <bottom style="dotted">
        <color theme="0" tint="-0.24994659260841701"/>
      </bottom>
      <diagonal/>
    </border>
    <border>
      <left/>
      <right style="thick">
        <color theme="0" tint="-0.24994659260841701"/>
      </right>
      <top style="medium">
        <color theme="0" tint="-0.24994659260841701"/>
      </top>
      <bottom style="dotted">
        <color theme="0" tint="-0.24994659260841701"/>
      </bottom>
      <diagonal/>
    </border>
    <border>
      <left/>
      <right/>
      <top style="medium">
        <color theme="0" tint="-0.24994659260841701"/>
      </top>
      <bottom style="dotted">
        <color theme="0" tint="-0.24994659260841701"/>
      </bottom>
      <diagonal/>
    </border>
    <border>
      <left style="thick">
        <color theme="0" tint="-0.24994659260841701"/>
      </left>
      <right/>
      <top style="medium">
        <color theme="0" tint="-0.24994659260841701"/>
      </top>
      <bottom style="dotted">
        <color theme="0" tint="-0.24994659260841701"/>
      </bottom>
      <diagonal/>
    </border>
    <border>
      <left/>
      <right style="thick">
        <color theme="0" tint="-0.24994659260841701"/>
      </right>
      <top style="medium">
        <color theme="0" tint="-0.24994659260841701"/>
      </top>
      <bottom style="medium">
        <color theme="0" tint="-0.24994659260841701"/>
      </bottom>
      <diagonal/>
    </border>
    <border>
      <left/>
      <right/>
      <top style="medium">
        <color theme="0" tint="-0.24994659260841701"/>
      </top>
      <bottom style="medium">
        <color theme="0" tint="-0.24994659260841701"/>
      </bottom>
      <diagonal/>
    </border>
    <border>
      <left style="thick">
        <color theme="0" tint="-0.24994659260841701"/>
      </left>
      <right/>
      <top style="medium">
        <color theme="0" tint="-0.24994659260841701"/>
      </top>
      <bottom style="medium">
        <color theme="0" tint="-0.24994659260841701"/>
      </bottom>
      <diagonal/>
    </border>
    <border>
      <left/>
      <right style="thick">
        <color theme="0" tint="-0.24994659260841701"/>
      </right>
      <top/>
      <bottom/>
      <diagonal/>
    </border>
    <border>
      <left style="thick">
        <color theme="0" tint="-0.24994659260841701"/>
      </left>
      <right/>
      <top/>
      <bottom/>
      <diagonal/>
    </border>
    <border>
      <left/>
      <right style="thick">
        <color theme="0" tint="-0.24994659260841701"/>
      </right>
      <top style="thick">
        <color theme="0" tint="-0.24994659260841701"/>
      </top>
      <bottom/>
      <diagonal/>
    </border>
    <border>
      <left/>
      <right/>
      <top style="thick">
        <color theme="0" tint="-0.24994659260841701"/>
      </top>
      <bottom/>
      <diagonal/>
    </border>
    <border>
      <left style="thick">
        <color theme="0" tint="-0.24994659260841701"/>
      </left>
      <right/>
      <top style="thick">
        <color theme="0" tint="-0.24994659260841701"/>
      </top>
      <bottom/>
      <diagonal/>
    </border>
    <border>
      <left/>
      <right style="thick">
        <color theme="0" tint="-0.24994659260841701"/>
      </right>
      <top/>
      <bottom style="thick">
        <color theme="0" tint="-0.24994659260841701"/>
      </bottom>
      <diagonal/>
    </border>
    <border>
      <left/>
      <right/>
      <top/>
      <bottom style="thick">
        <color theme="0" tint="-0.24994659260841701"/>
      </bottom>
      <diagonal/>
    </border>
    <border>
      <left style="thick">
        <color theme="0" tint="-0.24994659260841701"/>
      </left>
      <right/>
      <top/>
      <bottom style="thick">
        <color theme="0" tint="-0.24994659260841701"/>
      </bottom>
      <diagonal/>
    </border>
    <border>
      <left/>
      <right style="thick">
        <color theme="0" tint="-0.24994659260841701"/>
      </right>
      <top style="dotted">
        <color theme="4" tint="-0.24994659260841701"/>
      </top>
      <bottom style="thick">
        <color theme="0" tint="-0.24994659260841701"/>
      </bottom>
      <diagonal/>
    </border>
    <border>
      <left/>
      <right/>
      <top style="dotted">
        <color theme="4" tint="-0.24994659260841701"/>
      </top>
      <bottom style="thick">
        <color theme="0" tint="-0.24994659260841701"/>
      </bottom>
      <diagonal/>
    </border>
    <border>
      <left style="thick">
        <color theme="0" tint="-0.24994659260841701"/>
      </left>
      <right/>
      <top style="dotted">
        <color theme="4" tint="-0.24994659260841701"/>
      </top>
      <bottom style="thick">
        <color theme="0" tint="-0.24994659260841701"/>
      </bottom>
      <diagonal/>
    </border>
    <border>
      <left/>
      <right style="thick">
        <color theme="0" tint="-0.24994659260841701"/>
      </right>
      <top style="dotted">
        <color theme="4" tint="-0.24994659260841701"/>
      </top>
      <bottom style="dotted">
        <color theme="4" tint="-0.24994659260841701"/>
      </bottom>
      <diagonal/>
    </border>
    <border>
      <left/>
      <right/>
      <top style="dotted">
        <color theme="4" tint="-0.24994659260841701"/>
      </top>
      <bottom style="dotted">
        <color theme="4" tint="-0.24994659260841701"/>
      </bottom>
      <diagonal/>
    </border>
    <border>
      <left style="thick">
        <color theme="0" tint="-0.24994659260841701"/>
      </left>
      <right/>
      <top style="dotted">
        <color theme="4" tint="-0.24994659260841701"/>
      </top>
      <bottom style="dotted">
        <color theme="4" tint="-0.24994659260841701"/>
      </bottom>
      <diagonal/>
    </border>
    <border>
      <left/>
      <right style="thick">
        <color theme="0" tint="-0.24994659260841701"/>
      </right>
      <top/>
      <bottom style="dotted">
        <color theme="4" tint="-0.24994659260841701"/>
      </bottom>
      <diagonal/>
    </border>
    <border>
      <left/>
      <right/>
      <top/>
      <bottom style="dotted">
        <color theme="4" tint="-0.24994659260841701"/>
      </bottom>
      <diagonal/>
    </border>
    <border>
      <left style="thick">
        <color theme="0" tint="-0.24994659260841701"/>
      </left>
      <right/>
      <top/>
      <bottom style="dotted">
        <color theme="4" tint="-0.24994659260841701"/>
      </bottom>
      <diagonal/>
    </border>
    <border>
      <left/>
      <right/>
      <top style="dotted">
        <color theme="0" tint="-0.24994659260841701"/>
      </top>
      <bottom style="thick">
        <color theme="0" tint="-0.24994659260841701"/>
      </bottom>
      <diagonal/>
    </border>
    <border>
      <left style="thick">
        <color theme="0" tint="-0.24994659260841701"/>
      </left>
      <right/>
      <top style="dotted">
        <color theme="0" tint="-0.24994659260841701"/>
      </top>
      <bottom style="thick">
        <color theme="0" tint="-0.24994659260841701"/>
      </bottom>
      <diagonal/>
    </border>
    <border>
      <left/>
      <right style="thick">
        <color theme="0" tint="-0.24994659260841701"/>
      </right>
      <top/>
      <bottom style="dotted">
        <color theme="0" tint="-0.24994659260841701"/>
      </bottom>
      <diagonal/>
    </border>
    <border>
      <left/>
      <right/>
      <top/>
      <bottom style="dotted">
        <color theme="0" tint="-0.24994659260841701"/>
      </bottom>
      <diagonal/>
    </border>
    <border>
      <left style="thick">
        <color theme="0" tint="-0.24994659260841701"/>
      </left>
      <right/>
      <top/>
      <bottom style="dotted">
        <color theme="0" tint="-0.24994659260841701"/>
      </bottom>
      <diagonal/>
    </border>
    <border>
      <left/>
      <right style="medium">
        <color theme="0" tint="-0.24994659260841701"/>
      </right>
      <top style="dotted">
        <color theme="0" tint="-0.24994659260841701"/>
      </top>
      <bottom style="medium">
        <color theme="0" tint="-0.24994659260841701"/>
      </bottom>
      <diagonal/>
    </border>
    <border>
      <left style="medium">
        <color theme="0" tint="-0.24994659260841701"/>
      </left>
      <right/>
      <top style="dotted">
        <color theme="0" tint="-0.24994659260841701"/>
      </top>
      <bottom style="medium">
        <color theme="0" tint="-0.24994659260841701"/>
      </bottom>
      <diagonal/>
    </border>
    <border>
      <left/>
      <right style="medium">
        <color theme="0" tint="-0.24994659260841701"/>
      </right>
      <top style="dotted">
        <color theme="0" tint="-0.24994659260841701"/>
      </top>
      <bottom style="dotted">
        <color theme="0" tint="-0.24994659260841701"/>
      </bottom>
      <diagonal/>
    </border>
    <border>
      <left style="medium">
        <color theme="0" tint="-0.24994659260841701"/>
      </left>
      <right/>
      <top style="dotted">
        <color theme="0" tint="-0.24994659260841701"/>
      </top>
      <bottom style="dotted">
        <color theme="0" tint="-0.24994659260841701"/>
      </bottom>
      <diagonal/>
    </border>
    <border>
      <left/>
      <right style="medium">
        <color theme="0" tint="-0.24994659260841701"/>
      </right>
      <top style="medium">
        <color theme="0" tint="-0.24994659260841701"/>
      </top>
      <bottom style="dotted">
        <color theme="0" tint="-0.24994659260841701"/>
      </bottom>
      <diagonal/>
    </border>
    <border>
      <left style="medium">
        <color theme="0" tint="-0.24994659260841701"/>
      </left>
      <right/>
      <top style="medium">
        <color theme="0" tint="-0.24994659260841701"/>
      </top>
      <bottom style="dotted">
        <color theme="0" tint="-0.24994659260841701"/>
      </bottom>
      <diagonal/>
    </border>
    <border>
      <left/>
      <right style="medium">
        <color theme="0" tint="-0.24994659260841701"/>
      </right>
      <top style="medium">
        <color theme="0" tint="-0.24994659260841701"/>
      </top>
      <bottom style="medium">
        <color theme="0" tint="-0.24994659260841701"/>
      </bottom>
      <diagonal/>
    </border>
    <border>
      <left style="medium">
        <color theme="0" tint="-0.24994659260841701"/>
      </left>
      <right/>
      <top style="medium">
        <color theme="0" tint="-0.24994659260841701"/>
      </top>
      <bottom style="medium">
        <color theme="0" tint="-0.24994659260841701"/>
      </bottom>
      <diagonal/>
    </border>
    <border>
      <left/>
      <right style="thin">
        <color theme="4" tint="0.39994506668294322"/>
      </right>
      <top style="thin">
        <color theme="4" tint="0.39994506668294322"/>
      </top>
      <bottom style="thin">
        <color theme="4" tint="0.39994506668294322"/>
      </bottom>
      <diagonal/>
    </border>
    <border>
      <left/>
      <right/>
      <top style="thin">
        <color theme="4" tint="0.39994506668294322"/>
      </top>
      <bottom style="thin">
        <color theme="4" tint="0.39994506668294322"/>
      </bottom>
      <diagonal/>
    </border>
    <border>
      <left style="thin">
        <color theme="4" tint="0.39994506668294322"/>
      </left>
      <right/>
      <top style="thin">
        <color theme="4" tint="0.39994506668294322"/>
      </top>
      <bottom style="thin">
        <color theme="4" tint="0.39994506668294322"/>
      </bottom>
      <diagonal/>
    </border>
    <border>
      <left style="thin">
        <color theme="4" tint="0.39994506668294322"/>
      </left>
      <right style="thin">
        <color theme="4" tint="0.39994506668294322"/>
      </right>
      <top style="thin">
        <color theme="4" tint="0.39994506668294322"/>
      </top>
      <bottom style="thin">
        <color theme="4" tint="0.39994506668294322"/>
      </bottom>
      <diagonal/>
    </border>
    <border>
      <left/>
      <right style="thin">
        <color theme="4" tint="0.39991454817346722"/>
      </right>
      <top style="thin">
        <color theme="4" tint="0.39994506668294322"/>
      </top>
      <bottom style="thin">
        <color theme="4" tint="0.39991454817346722"/>
      </bottom>
      <diagonal/>
    </border>
    <border>
      <left/>
      <right/>
      <top style="thin">
        <color theme="4" tint="0.39994506668294322"/>
      </top>
      <bottom style="thin">
        <color theme="4" tint="0.39991454817346722"/>
      </bottom>
      <diagonal/>
    </border>
    <border>
      <left style="thin">
        <color theme="4" tint="0.39994506668294322"/>
      </left>
      <right/>
      <top style="thin">
        <color theme="4" tint="0.39994506668294322"/>
      </top>
      <bottom style="thin">
        <color theme="4" tint="0.39991454817346722"/>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top style="thin">
        <color theme="0"/>
      </top>
      <bottom style="thin">
        <color theme="0"/>
      </bottom>
      <diagonal/>
    </border>
    <border>
      <left/>
      <right/>
      <top style="thin">
        <color theme="0"/>
      </top>
      <bottom/>
      <diagonal/>
    </border>
    <border>
      <left/>
      <right/>
      <top/>
      <bottom style="medium">
        <color theme="4" tint="-0.24994659260841701"/>
      </bottom>
      <diagonal/>
    </border>
  </borders>
  <cellStyleXfs count="18">
    <xf numFmtId="0" fontId="0" fillId="0" borderId="0"/>
    <xf numFmtId="165" fontId="2" fillId="0" borderId="0" applyFont="0" applyFill="0" applyBorder="0" applyAlignment="0" applyProtection="0"/>
    <xf numFmtId="0" fontId="7" fillId="0" borderId="0"/>
    <xf numFmtId="0" fontId="2" fillId="0" borderId="0"/>
    <xf numFmtId="9" fontId="2" fillId="0" borderId="0" applyFont="0" applyFill="0" applyBorder="0" applyAlignment="0" applyProtection="0"/>
    <xf numFmtId="9" fontId="9" fillId="0" borderId="0" applyFon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166" fontId="2" fillId="0" borderId="0" applyFont="0" applyFill="0" applyBorder="0" applyAlignment="0" applyProtection="0"/>
    <xf numFmtId="0" fontId="1" fillId="0" borderId="0"/>
    <xf numFmtId="166" fontId="1" fillId="0" borderId="0" applyFont="0" applyFill="0" applyBorder="0" applyAlignment="0" applyProtection="0"/>
    <xf numFmtId="0" fontId="38" fillId="0" borderId="0"/>
    <xf numFmtId="9" fontId="38" fillId="0" borderId="0" applyFont="0" applyFill="0" applyBorder="0" applyAlignment="0" applyProtection="0"/>
    <xf numFmtId="172" fontId="38" fillId="0" borderId="0" applyFont="0" applyFill="0" applyBorder="0" applyAlignment="0" applyProtection="0"/>
    <xf numFmtId="0" fontId="50" fillId="0" borderId="0"/>
    <xf numFmtId="0" fontId="53" fillId="0" borderId="2" applyNumberFormat="0" applyFill="0" applyBorder="0" applyAlignment="0" applyProtection="0"/>
    <xf numFmtId="0" fontId="58" fillId="0" borderId="3" applyNumberFormat="0" applyFill="0" applyBorder="0" applyAlignment="0" applyProtection="0"/>
    <xf numFmtId="0" fontId="60" fillId="0" borderId="63" applyNumberFormat="0" applyFill="0" applyAlignment="0" applyProtection="0"/>
  </cellStyleXfs>
  <cellXfs count="281">
    <xf numFmtId="0" fontId="0" fillId="0" borderId="0" xfId="0"/>
    <xf numFmtId="165" fontId="0" fillId="0" borderId="1" xfId="1" applyFont="1" applyBorder="1" applyAlignment="1">
      <alignment horizontal="center"/>
    </xf>
    <xf numFmtId="0" fontId="2" fillId="0" borderId="0" xfId="3"/>
    <xf numFmtId="10" fontId="3" fillId="0" borderId="1" xfId="4" applyNumberFormat="1" applyFont="1" applyFill="1" applyBorder="1" applyAlignment="1">
      <alignment horizontal="center"/>
    </xf>
    <xf numFmtId="164" fontId="2" fillId="0" borderId="0" xfId="3" applyNumberFormat="1"/>
    <xf numFmtId="164" fontId="3" fillId="2" borderId="1" xfId="1" applyNumberFormat="1" applyFont="1" applyFill="1" applyBorder="1" applyAlignment="1"/>
    <xf numFmtId="0" fontId="6" fillId="3" borderId="1" xfId="3" applyFont="1" applyFill="1" applyBorder="1" applyAlignment="1">
      <alignment horizontal="right"/>
    </xf>
    <xf numFmtId="0" fontId="8" fillId="3" borderId="1" xfId="3" applyFont="1" applyFill="1" applyBorder="1" applyAlignment="1">
      <alignment horizontal="right"/>
    </xf>
    <xf numFmtId="167" fontId="2" fillId="5" borderId="1" xfId="1" applyNumberFormat="1" applyFont="1" applyFill="1" applyBorder="1" applyAlignment="1">
      <alignment horizontal="center"/>
    </xf>
    <xf numFmtId="9" fontId="2" fillId="5" borderId="1" xfId="3" applyNumberFormat="1" applyFont="1" applyFill="1" applyBorder="1" applyAlignment="1">
      <alignment horizontal="center"/>
    </xf>
    <xf numFmtId="0" fontId="2" fillId="5" borderId="1" xfId="3" applyFont="1" applyFill="1" applyBorder="1" applyAlignment="1">
      <alignment horizontal="center"/>
    </xf>
    <xf numFmtId="164" fontId="5" fillId="5" borderId="1" xfId="1" applyNumberFormat="1" applyFont="1" applyFill="1" applyBorder="1" applyAlignment="1">
      <alignment horizontal="center"/>
    </xf>
    <xf numFmtId="0" fontId="8" fillId="3" borderId="1" xfId="3" applyFont="1" applyFill="1" applyBorder="1" applyAlignment="1">
      <alignment horizontal="center"/>
    </xf>
    <xf numFmtId="0" fontId="4" fillId="0" borderId="1" xfId="3" applyFont="1" applyFill="1" applyBorder="1" applyAlignment="1">
      <alignment horizontal="center"/>
    </xf>
    <xf numFmtId="164" fontId="2" fillId="0" borderId="1" xfId="1" applyNumberFormat="1" applyFont="1" applyFill="1" applyBorder="1" applyAlignment="1"/>
    <xf numFmtId="0" fontId="4" fillId="4" borderId="1" xfId="3" applyFont="1" applyFill="1" applyBorder="1" applyAlignment="1">
      <alignment horizontal="center"/>
    </xf>
    <xf numFmtId="10" fontId="2" fillId="4" borderId="1" xfId="4" applyNumberFormat="1" applyFill="1" applyBorder="1" applyAlignment="1">
      <alignment horizontal="center"/>
    </xf>
    <xf numFmtId="0" fontId="0" fillId="6" borderId="0" xfId="0" applyFill="1"/>
    <xf numFmtId="0" fontId="10" fillId="0" borderId="0" xfId="2" applyFont="1" applyAlignment="1">
      <alignment horizontal="left"/>
    </xf>
    <xf numFmtId="0" fontId="0" fillId="0" borderId="0" xfId="0" applyAlignment="1">
      <alignment horizontal="left"/>
    </xf>
    <xf numFmtId="9" fontId="2" fillId="0" borderId="0" xfId="5" applyFont="1" applyAlignment="1">
      <alignment horizontal="left" wrapText="1"/>
    </xf>
    <xf numFmtId="9" fontId="13" fillId="0" borderId="0" xfId="5" applyFont="1" applyAlignment="1">
      <alignment horizontal="left"/>
    </xf>
    <xf numFmtId="9" fontId="10" fillId="0" borderId="0" xfId="5" applyFont="1" applyAlignment="1">
      <alignment horizontal="left"/>
    </xf>
    <xf numFmtId="9" fontId="14" fillId="6" borderId="0" xfId="5" applyFont="1" applyFill="1" applyAlignment="1">
      <alignment horizontal="center" vertical="center"/>
    </xf>
    <xf numFmtId="0" fontId="6" fillId="3" borderId="1" xfId="3" applyFont="1" applyFill="1" applyBorder="1" applyAlignment="1">
      <alignment horizontal="center"/>
    </xf>
    <xf numFmtId="0" fontId="1" fillId="0" borderId="0" xfId="9"/>
    <xf numFmtId="0" fontId="21" fillId="0" borderId="0" xfId="9" applyFont="1"/>
    <xf numFmtId="168" fontId="16" fillId="7" borderId="6" xfId="9" applyNumberFormat="1" applyFont="1" applyFill="1" applyBorder="1" applyAlignment="1">
      <alignment horizontal="center" vertical="center"/>
    </xf>
    <xf numFmtId="0" fontId="22" fillId="0" borderId="0" xfId="9" applyFont="1" applyAlignment="1">
      <alignment horizontal="right" vertical="center" indent="2"/>
    </xf>
    <xf numFmtId="168" fontId="1" fillId="0" borderId="5" xfId="9" applyNumberFormat="1" applyBorder="1" applyAlignment="1">
      <alignment horizontal="center" vertical="center"/>
    </xf>
    <xf numFmtId="0" fontId="21" fillId="0" borderId="0" xfId="9" applyFont="1" applyAlignment="1">
      <alignment horizontal="right" vertical="center" indent="2"/>
    </xf>
    <xf numFmtId="10" fontId="1" fillId="0" borderId="5" xfId="9" applyNumberFormat="1" applyBorder="1" applyAlignment="1">
      <alignment horizontal="center" vertical="center"/>
    </xf>
    <xf numFmtId="168" fontId="1" fillId="0" borderId="4" xfId="9" applyNumberFormat="1" applyBorder="1" applyAlignment="1">
      <alignment horizontal="center" vertical="center"/>
    </xf>
    <xf numFmtId="0" fontId="1" fillId="0" borderId="0" xfId="9" applyAlignment="1">
      <alignment vertical="center"/>
    </xf>
    <xf numFmtId="168" fontId="1" fillId="0" borderId="0" xfId="9" applyNumberFormat="1" applyAlignment="1">
      <alignment horizontal="center" vertical="center"/>
    </xf>
    <xf numFmtId="0" fontId="1" fillId="0" borderId="0" xfId="9" applyAlignment="1">
      <alignment horizontal="left" vertical="center" indent="2"/>
    </xf>
    <xf numFmtId="0" fontId="20" fillId="0" borderId="0" xfId="9" applyFont="1" applyAlignment="1">
      <alignment horizontal="center" vertical="center"/>
    </xf>
    <xf numFmtId="0" fontId="1" fillId="0" borderId="0" xfId="9" applyAlignment="1">
      <alignment vertical="top"/>
    </xf>
    <xf numFmtId="0" fontId="1" fillId="0" borderId="0" xfId="9" applyAlignment="1">
      <alignment horizontal="left" vertical="top"/>
    </xf>
    <xf numFmtId="0" fontId="17" fillId="0" borderId="0" xfId="9" applyFont="1"/>
    <xf numFmtId="0" fontId="19" fillId="0" borderId="0" xfId="9" applyFont="1"/>
    <xf numFmtId="0" fontId="18" fillId="0" borderId="0" xfId="9" applyFont="1"/>
    <xf numFmtId="0" fontId="23" fillId="0" borderId="0" xfId="9" applyFont="1" applyAlignment="1">
      <alignment vertical="center"/>
    </xf>
    <xf numFmtId="0" fontId="23" fillId="0" borderId="0" xfId="9" applyFont="1" applyAlignment="1">
      <alignment horizontal="left" vertical="center" indent="1"/>
    </xf>
    <xf numFmtId="0" fontId="23" fillId="0" borderId="0" xfId="9" applyFont="1" applyAlignment="1">
      <alignment horizontal="right" vertical="center" indent="1"/>
    </xf>
    <xf numFmtId="0" fontId="23" fillId="0" borderId="0" xfId="9" applyFont="1" applyAlignment="1">
      <alignment horizontal="center" vertical="center"/>
    </xf>
    <xf numFmtId="168" fontId="23" fillId="0" borderId="0" xfId="9" applyNumberFormat="1" applyFont="1" applyAlignment="1">
      <alignment horizontal="right" vertical="center" indent="1"/>
    </xf>
    <xf numFmtId="0" fontId="1" fillId="0" borderId="0" xfId="9" applyAlignment="1">
      <alignment horizontal="center" vertical="center" wrapText="1"/>
    </xf>
    <xf numFmtId="168" fontId="1" fillId="0" borderId="0" xfId="9" applyNumberFormat="1" applyAlignment="1">
      <alignment horizontal="center" vertical="center" wrapText="1"/>
    </xf>
    <xf numFmtId="0" fontId="24" fillId="0" borderId="0" xfId="9" applyFont="1" applyAlignment="1">
      <alignment horizontal="left" vertical="center" indent="1"/>
    </xf>
    <xf numFmtId="0" fontId="24" fillId="0" borderId="0" xfId="9" applyFont="1" applyAlignment="1">
      <alignment horizontal="right" vertical="center"/>
    </xf>
    <xf numFmtId="0" fontId="23" fillId="0" borderId="0" xfId="9" applyFont="1" applyAlignment="1">
      <alignment horizontal="right" vertical="center"/>
    </xf>
    <xf numFmtId="0" fontId="23" fillId="0" borderId="0" xfId="9" applyFont="1" applyAlignment="1">
      <alignment horizontal="left" vertical="center"/>
    </xf>
    <xf numFmtId="0" fontId="23" fillId="0" borderId="0" xfId="9" applyFont="1"/>
    <xf numFmtId="0" fontId="23" fillId="0" borderId="0" xfId="9" applyFont="1" applyAlignment="1">
      <alignment horizontal="right" indent="1"/>
    </xf>
    <xf numFmtId="0" fontId="23" fillId="0" borderId="0" xfId="9" applyFont="1" applyAlignment="1">
      <alignment horizontal="left" indent="1"/>
    </xf>
    <xf numFmtId="0" fontId="23" fillId="0" borderId="0" xfId="9" applyFont="1" applyAlignment="1">
      <alignment horizontal="center"/>
    </xf>
    <xf numFmtId="0" fontId="25" fillId="0" borderId="0" xfId="3" applyFont="1"/>
    <xf numFmtId="0" fontId="25" fillId="0" borderId="0" xfId="3" applyFont="1" applyAlignment="1">
      <alignment horizontal="left"/>
    </xf>
    <xf numFmtId="0" fontId="25" fillId="0" borderId="0" xfId="3" applyFont="1" applyAlignment="1">
      <alignment wrapText="1"/>
    </xf>
    <xf numFmtId="0" fontId="26" fillId="0" borderId="7" xfId="3" applyFont="1" applyBorder="1" applyAlignment="1">
      <alignment horizontal="left" vertical="center" wrapText="1"/>
    </xf>
    <xf numFmtId="168" fontId="27" fillId="0" borderId="7" xfId="3" applyNumberFormat="1" applyFont="1" applyBorder="1" applyAlignment="1">
      <alignment vertical="center" wrapText="1"/>
    </xf>
    <xf numFmtId="0" fontId="26" fillId="0" borderId="7" xfId="3" applyFont="1" applyBorder="1" applyAlignment="1">
      <alignment vertical="center" wrapText="1"/>
    </xf>
    <xf numFmtId="0" fontId="27" fillId="0" borderId="7" xfId="3" applyFont="1" applyBorder="1" applyAlignment="1">
      <alignment vertical="center" wrapText="1"/>
    </xf>
    <xf numFmtId="0" fontId="19" fillId="0" borderId="0" xfId="3" applyFont="1" applyAlignment="1">
      <alignment horizontal="left" vertical="center" wrapText="1"/>
    </xf>
    <xf numFmtId="168" fontId="19" fillId="0" borderId="0" xfId="3" applyNumberFormat="1" applyFont="1" applyAlignment="1">
      <alignment vertical="center" wrapText="1"/>
    </xf>
    <xf numFmtId="0" fontId="19" fillId="0" borderId="0" xfId="3" applyFont="1" applyAlignment="1">
      <alignment vertical="center" wrapText="1"/>
    </xf>
    <xf numFmtId="169" fontId="19" fillId="0" borderId="0" xfId="3" applyNumberFormat="1" applyFont="1" applyAlignment="1">
      <alignment vertical="center" wrapText="1"/>
    </xf>
    <xf numFmtId="1" fontId="19" fillId="0" borderId="0" xfId="3" applyNumberFormat="1" applyFont="1" applyAlignment="1">
      <alignment vertical="center" wrapText="1"/>
    </xf>
    <xf numFmtId="0" fontId="28" fillId="0" borderId="0" xfId="3" applyFont="1" applyAlignment="1">
      <alignment vertical="center"/>
    </xf>
    <xf numFmtId="0" fontId="28" fillId="0" borderId="0" xfId="3" applyFont="1" applyAlignment="1">
      <alignment horizontal="center" vertical="center"/>
    </xf>
    <xf numFmtId="0" fontId="28" fillId="0" borderId="0" xfId="3" applyFont="1" applyAlignment="1">
      <alignment horizontal="center" vertical="center" wrapText="1"/>
    </xf>
    <xf numFmtId="14" fontId="29" fillId="0" borderId="0" xfId="3" applyNumberFormat="1" applyFont="1"/>
    <xf numFmtId="0" fontId="29" fillId="0" borderId="0" xfId="3" applyFont="1"/>
    <xf numFmtId="0" fontId="30" fillId="0" borderId="0" xfId="3" applyFont="1" applyAlignment="1">
      <alignment vertical="center"/>
    </xf>
    <xf numFmtId="168" fontId="31" fillId="6" borderId="8" xfId="3" applyNumberFormat="1" applyFont="1" applyFill="1" applyBorder="1" applyAlignment="1">
      <alignment horizontal="left" vertical="center"/>
    </xf>
    <xf numFmtId="0" fontId="31" fillId="6" borderId="8" xfId="3" applyFont="1" applyFill="1" applyBorder="1" applyAlignment="1">
      <alignment horizontal="left" vertical="center"/>
    </xf>
    <xf numFmtId="14" fontId="31" fillId="6" borderId="8" xfId="3" applyNumberFormat="1" applyFont="1" applyFill="1" applyBorder="1" applyAlignment="1">
      <alignment horizontal="left" vertical="center"/>
    </xf>
    <xf numFmtId="168" fontId="32" fillId="6" borderId="8" xfId="3" applyNumberFormat="1" applyFont="1" applyFill="1" applyBorder="1" applyAlignment="1">
      <alignment horizontal="left" vertical="center"/>
    </xf>
    <xf numFmtId="0" fontId="32" fillId="6" borderId="8" xfId="3" applyFont="1" applyFill="1" applyBorder="1" applyAlignment="1">
      <alignment horizontal="right" vertical="center"/>
    </xf>
    <xf numFmtId="14" fontId="31" fillId="6" borderId="8" xfId="3" applyNumberFormat="1" applyFont="1" applyFill="1" applyBorder="1" applyAlignment="1">
      <alignment horizontal="left" vertical="center"/>
    </xf>
    <xf numFmtId="0" fontId="31" fillId="6" borderId="8" xfId="3" applyFont="1" applyFill="1" applyBorder="1" applyAlignment="1">
      <alignment vertical="center"/>
    </xf>
    <xf numFmtId="14" fontId="32" fillId="6" borderId="8" xfId="3" applyNumberFormat="1" applyFont="1" applyFill="1" applyBorder="1" applyAlignment="1">
      <alignment vertical="center"/>
    </xf>
    <xf numFmtId="0" fontId="25" fillId="0" borderId="7" xfId="3" applyFont="1" applyBorder="1" applyAlignment="1">
      <alignment horizontal="left"/>
    </xf>
    <xf numFmtId="0" fontId="25" fillId="0" borderId="7" xfId="3" applyFont="1" applyBorder="1"/>
    <xf numFmtId="0" fontId="33" fillId="7" borderId="7" xfId="3" applyFont="1" applyFill="1" applyBorder="1" applyAlignment="1">
      <alignment horizontal="center" vertical="center"/>
    </xf>
    <xf numFmtId="0" fontId="25" fillId="8" borderId="0" xfId="3" applyFont="1" applyFill="1" applyAlignment="1">
      <alignment horizontal="center"/>
    </xf>
    <xf numFmtId="0" fontId="25" fillId="7" borderId="0" xfId="3" applyFont="1" applyFill="1" applyAlignment="1">
      <alignment horizontal="center"/>
    </xf>
    <xf numFmtId="165" fontId="34" fillId="7" borderId="6" xfId="9" applyNumberFormat="1" applyFont="1" applyFill="1" applyBorder="1" applyAlignment="1">
      <alignment horizontal="center" vertical="center"/>
    </xf>
    <xf numFmtId="0" fontId="35" fillId="0" borderId="0" xfId="9" applyFont="1" applyAlignment="1">
      <alignment horizontal="right" vertical="center" indent="1"/>
    </xf>
    <xf numFmtId="0" fontId="24" fillId="0" borderId="0" xfId="9" applyFont="1" applyAlignment="1">
      <alignment vertical="top"/>
    </xf>
    <xf numFmtId="165" fontId="23" fillId="0" borderId="5" xfId="9" applyNumberFormat="1" applyFont="1" applyBorder="1" applyAlignment="1">
      <alignment horizontal="center" vertical="center"/>
    </xf>
    <xf numFmtId="0" fontId="21" fillId="0" borderId="0" xfId="9" applyFont="1" applyAlignment="1">
      <alignment horizontal="right" vertical="center" indent="1"/>
    </xf>
    <xf numFmtId="0" fontId="23" fillId="0" borderId="0" xfId="9" applyFont="1" applyAlignment="1">
      <alignment vertical="top"/>
    </xf>
    <xf numFmtId="10" fontId="23" fillId="0" borderId="5" xfId="9" applyNumberFormat="1" applyFont="1" applyBorder="1" applyAlignment="1">
      <alignment horizontal="right" vertical="center"/>
    </xf>
    <xf numFmtId="0" fontId="24" fillId="0" borderId="0" xfId="9" applyFont="1"/>
    <xf numFmtId="165" fontId="23" fillId="0" borderId="4" xfId="9" applyNumberFormat="1" applyFont="1" applyBorder="1" applyAlignment="1">
      <alignment horizontal="center" vertical="center"/>
    </xf>
    <xf numFmtId="0" fontId="23" fillId="0" borderId="0" xfId="9" applyFont="1" applyAlignment="1">
      <alignment horizontal="center" vertical="center" wrapText="1"/>
    </xf>
    <xf numFmtId="165" fontId="23" fillId="0" borderId="0" xfId="9" applyNumberFormat="1" applyFont="1" applyAlignment="1">
      <alignment horizontal="center" vertical="center" wrapText="1"/>
    </xf>
    <xf numFmtId="0" fontId="23" fillId="0" borderId="0" xfId="9" applyFont="1" applyAlignment="1">
      <alignment horizontal="left" vertical="center" wrapText="1" indent="1"/>
    </xf>
    <xf numFmtId="165" fontId="23" fillId="0" borderId="0" xfId="9" applyNumberFormat="1" applyFont="1" applyAlignment="1">
      <alignment horizontal="left" vertical="center" wrapText="1" indent="1"/>
    </xf>
    <xf numFmtId="37" fontId="23" fillId="0" borderId="0" xfId="10" applyNumberFormat="1" applyFont="1" applyAlignment="1">
      <alignment horizontal="center" vertical="center"/>
    </xf>
    <xf numFmtId="0" fontId="1" fillId="0" borderId="0" xfId="9" applyAlignment="1">
      <alignment horizontal="left" vertical="center" wrapText="1" indent="1"/>
    </xf>
    <xf numFmtId="0" fontId="1" fillId="0" borderId="9" xfId="9" applyBorder="1" applyAlignment="1">
      <alignment horizontal="left" vertical="center" wrapText="1" indent="1"/>
    </xf>
    <xf numFmtId="14" fontId="23" fillId="0" borderId="0" xfId="9" applyNumberFormat="1" applyFont="1" applyAlignment="1">
      <alignment horizontal="left" indent="1"/>
    </xf>
    <xf numFmtId="0" fontId="1" fillId="0" borderId="0" xfId="9" applyAlignment="1">
      <alignment horizontal="left" vertical="center" indent="1"/>
    </xf>
    <xf numFmtId="0" fontId="23" fillId="0" borderId="0" xfId="9" applyFont="1" applyAlignment="1">
      <alignment horizontal="left" vertical="top" wrapText="1" indent="1"/>
    </xf>
    <xf numFmtId="0" fontId="36" fillId="0" borderId="0" xfId="9" applyFont="1"/>
    <xf numFmtId="0" fontId="37" fillId="0" borderId="0" xfId="9" applyFont="1"/>
    <xf numFmtId="0" fontId="35" fillId="0" borderId="0" xfId="9" applyFont="1" applyAlignment="1">
      <alignment horizontal="right"/>
    </xf>
    <xf numFmtId="0" fontId="35" fillId="0" borderId="0" xfId="9" applyFont="1"/>
    <xf numFmtId="0" fontId="38" fillId="0" borderId="0" xfId="11" applyAlignment="1" applyProtection="1">
      <alignment vertical="center"/>
      <protection locked="0"/>
    </xf>
    <xf numFmtId="0" fontId="38" fillId="0" borderId="0" xfId="11" applyProtection="1">
      <protection locked="0"/>
    </xf>
    <xf numFmtId="0" fontId="38" fillId="0" borderId="0" xfId="11" applyAlignment="1" applyProtection="1">
      <alignment horizontal="left" indent="3"/>
      <protection locked="0"/>
    </xf>
    <xf numFmtId="0" fontId="38" fillId="0" borderId="0" xfId="11"/>
    <xf numFmtId="0" fontId="38" fillId="0" borderId="0" xfId="11" applyAlignment="1">
      <alignment horizontal="left" indent="3"/>
    </xf>
    <xf numFmtId="0" fontId="38" fillId="6" borderId="0" xfId="11" applyFill="1" applyAlignment="1">
      <alignment vertical="center"/>
    </xf>
    <xf numFmtId="0" fontId="38" fillId="6" borderId="0" xfId="11" applyFill="1" applyAlignment="1">
      <alignment horizontal="left" vertical="center"/>
    </xf>
    <xf numFmtId="1" fontId="1" fillId="8" borderId="10" xfId="12" applyNumberFormat="1" applyFont="1" applyFill="1" applyBorder="1" applyAlignment="1" applyProtection="1">
      <alignment horizontal="left" vertical="center" wrapText="1" indent="1"/>
      <protection locked="0"/>
    </xf>
    <xf numFmtId="1" fontId="1" fillId="8" borderId="11" xfId="12" applyNumberFormat="1" applyFont="1" applyFill="1" applyBorder="1" applyAlignment="1" applyProtection="1">
      <alignment horizontal="left" vertical="center" wrapText="1" indent="1"/>
      <protection locked="0"/>
    </xf>
    <xf numFmtId="168" fontId="1" fillId="8" borderId="11" xfId="13" applyNumberFormat="1" applyFont="1" applyFill="1" applyBorder="1" applyAlignment="1" applyProtection="1">
      <alignment horizontal="right" vertical="center" wrapText="1" indent="1"/>
      <protection locked="0"/>
    </xf>
    <xf numFmtId="0" fontId="1" fillId="8" borderId="11" xfId="11" applyFont="1" applyFill="1" applyBorder="1" applyAlignment="1" applyProtection="1">
      <alignment horizontal="left" vertical="center" wrapText="1" indent="1"/>
      <protection locked="0"/>
    </xf>
    <xf numFmtId="0" fontId="1" fillId="8" borderId="12" xfId="11" applyFont="1" applyFill="1" applyBorder="1" applyAlignment="1" applyProtection="1">
      <alignment horizontal="left" vertical="center" wrapText="1" indent="1"/>
      <protection locked="0"/>
    </xf>
    <xf numFmtId="1" fontId="1" fillId="8" borderId="13" xfId="12" applyNumberFormat="1" applyFont="1" applyFill="1" applyBorder="1" applyAlignment="1" applyProtection="1">
      <alignment horizontal="left" vertical="center" wrapText="1" indent="1"/>
      <protection locked="0"/>
    </xf>
    <xf numFmtId="1" fontId="1" fillId="8" borderId="14" xfId="12" applyNumberFormat="1" applyFont="1" applyFill="1" applyBorder="1" applyAlignment="1" applyProtection="1">
      <alignment horizontal="left" vertical="center" wrapText="1" indent="1"/>
      <protection locked="0"/>
    </xf>
    <xf numFmtId="168" fontId="1" fillId="8" borderId="14" xfId="13" applyNumberFormat="1" applyFont="1" applyFill="1" applyBorder="1" applyAlignment="1" applyProtection="1">
      <alignment horizontal="right" vertical="center" wrapText="1" indent="1"/>
      <protection locked="0"/>
    </xf>
    <xf numFmtId="0" fontId="1" fillId="8" borderId="14" xfId="11" applyFont="1" applyFill="1" applyBorder="1" applyAlignment="1" applyProtection="1">
      <alignment horizontal="left" vertical="center" wrapText="1" indent="1"/>
      <protection locked="0"/>
    </xf>
    <xf numFmtId="0" fontId="1" fillId="8" borderId="15" xfId="11" applyFont="1" applyFill="1" applyBorder="1" applyAlignment="1" applyProtection="1">
      <alignment horizontal="left" vertical="center" wrapText="1" indent="1"/>
      <protection locked="0"/>
    </xf>
    <xf numFmtId="1" fontId="1" fillId="8" borderId="16" xfId="12" applyNumberFormat="1" applyFont="1" applyFill="1" applyBorder="1" applyAlignment="1" applyProtection="1">
      <alignment horizontal="left" vertical="center" wrapText="1" indent="1"/>
      <protection locked="0"/>
    </xf>
    <xf numFmtId="1" fontId="1" fillId="8" borderId="17" xfId="12" applyNumberFormat="1" applyFont="1" applyFill="1" applyBorder="1" applyAlignment="1" applyProtection="1">
      <alignment horizontal="left" vertical="center" wrapText="1" indent="1"/>
      <protection locked="0"/>
    </xf>
    <xf numFmtId="168" fontId="1" fillId="8" borderId="17" xfId="13" applyNumberFormat="1" applyFont="1" applyFill="1" applyBorder="1" applyAlignment="1" applyProtection="1">
      <alignment horizontal="right" vertical="center" wrapText="1" indent="1"/>
      <protection locked="0"/>
    </xf>
    <xf numFmtId="0" fontId="1" fillId="8" borderId="17" xfId="11" applyFont="1" applyFill="1" applyBorder="1" applyAlignment="1" applyProtection="1">
      <alignment horizontal="left" vertical="center" wrapText="1" indent="1"/>
      <protection locked="0"/>
    </xf>
    <xf numFmtId="0" fontId="1" fillId="8" borderId="18" xfId="11" applyFont="1" applyFill="1" applyBorder="1" applyAlignment="1" applyProtection="1">
      <alignment horizontal="left" vertical="center" wrapText="1" indent="1"/>
      <protection locked="0"/>
    </xf>
    <xf numFmtId="1" fontId="16" fillId="9" borderId="19" xfId="12" applyNumberFormat="1" applyFont="1" applyFill="1" applyBorder="1" applyAlignment="1" applyProtection="1">
      <alignment horizontal="left" vertical="center" wrapText="1" indent="1"/>
      <protection locked="0"/>
    </xf>
    <xf numFmtId="1" fontId="16" fillId="9" borderId="20" xfId="12" applyNumberFormat="1" applyFont="1" applyFill="1" applyBorder="1" applyAlignment="1" applyProtection="1">
      <alignment horizontal="left" vertical="center" wrapText="1" indent="1"/>
      <protection locked="0"/>
    </xf>
    <xf numFmtId="168" fontId="16" fillId="9" borderId="20" xfId="13" applyNumberFormat="1" applyFont="1" applyFill="1" applyBorder="1" applyAlignment="1" applyProtection="1">
      <alignment horizontal="right" vertical="center" wrapText="1" indent="1"/>
      <protection locked="0"/>
    </xf>
    <xf numFmtId="0" fontId="16" fillId="9" borderId="20" xfId="11" applyFont="1" applyFill="1" applyBorder="1" applyAlignment="1" applyProtection="1">
      <alignment horizontal="left" vertical="center" wrapText="1" indent="1"/>
      <protection locked="0"/>
    </xf>
    <xf numFmtId="0" fontId="16" fillId="9" borderId="21" xfId="11" applyFont="1" applyFill="1" applyBorder="1" applyAlignment="1" applyProtection="1">
      <alignment horizontal="left" vertical="center" wrapText="1" indent="1"/>
      <protection locked="0"/>
    </xf>
    <xf numFmtId="1" fontId="16" fillId="9" borderId="22" xfId="12" applyNumberFormat="1" applyFont="1" applyFill="1" applyBorder="1" applyAlignment="1" applyProtection="1">
      <alignment horizontal="left" vertical="center" wrapText="1" indent="1"/>
      <protection locked="0"/>
    </xf>
    <xf numFmtId="1" fontId="16" fillId="9" borderId="0" xfId="12" applyNumberFormat="1" applyFont="1" applyFill="1" applyBorder="1" applyAlignment="1" applyProtection="1">
      <alignment horizontal="left" vertical="center" wrapText="1" indent="1"/>
      <protection locked="0"/>
    </xf>
    <xf numFmtId="168" fontId="16" fillId="9" borderId="0" xfId="13" applyNumberFormat="1" applyFont="1" applyFill="1" applyBorder="1" applyAlignment="1" applyProtection="1">
      <alignment horizontal="right" vertical="center" wrapText="1" indent="1"/>
      <protection locked="0"/>
    </xf>
    <xf numFmtId="0" fontId="16" fillId="9" borderId="0" xfId="11" applyFont="1" applyFill="1" applyAlignment="1" applyProtection="1">
      <alignment horizontal="left" vertical="center" wrapText="1" indent="1"/>
      <protection locked="0"/>
    </xf>
    <xf numFmtId="0" fontId="16" fillId="9" borderId="23" xfId="11" applyFont="1" applyFill="1" applyBorder="1" applyAlignment="1" applyProtection="1">
      <alignment horizontal="left" vertical="center" wrapText="1" indent="1"/>
      <protection locked="0"/>
    </xf>
    <xf numFmtId="0" fontId="16" fillId="10" borderId="24" xfId="11" applyFont="1" applyFill="1" applyBorder="1" applyAlignment="1">
      <alignment horizontal="left" vertical="center" indent="1"/>
    </xf>
    <xf numFmtId="0" fontId="16" fillId="10" borderId="25" xfId="11" applyFont="1" applyFill="1" applyBorder="1" applyAlignment="1">
      <alignment horizontal="left" vertical="center" indent="1"/>
    </xf>
    <xf numFmtId="0" fontId="16" fillId="10" borderId="25" xfId="11" applyFont="1" applyFill="1" applyBorder="1" applyAlignment="1">
      <alignment horizontal="center" vertical="center" wrapText="1"/>
    </xf>
    <xf numFmtId="0" fontId="16" fillId="10" borderId="25" xfId="11" applyFont="1" applyFill="1" applyBorder="1" applyAlignment="1">
      <alignment horizontal="left" vertical="center" wrapText="1" indent="1"/>
    </xf>
    <xf numFmtId="0" fontId="16" fillId="10" borderId="26" xfId="11" applyFont="1" applyFill="1" applyBorder="1" applyAlignment="1">
      <alignment horizontal="left" vertical="center" wrapText="1" indent="1"/>
    </xf>
    <xf numFmtId="0" fontId="38" fillId="6" borderId="0" xfId="11" applyFill="1"/>
    <xf numFmtId="0" fontId="38" fillId="6" borderId="0" xfId="11" applyFill="1" applyAlignment="1">
      <alignment horizontal="left" indent="3"/>
    </xf>
    <xf numFmtId="168" fontId="39" fillId="0" borderId="27" xfId="13" applyNumberFormat="1" applyFont="1" applyBorder="1" applyAlignment="1" applyProtection="1">
      <alignment horizontal="center" vertical="center"/>
    </xf>
    <xf numFmtId="168" fontId="39" fillId="0" borderId="28" xfId="13" applyNumberFormat="1" applyFont="1" applyBorder="1" applyAlignment="1" applyProtection="1">
      <alignment horizontal="center" vertical="center"/>
    </xf>
    <xf numFmtId="168" fontId="39" fillId="0" borderId="29" xfId="13" applyNumberFormat="1" applyFont="1" applyBorder="1" applyAlignment="1" applyProtection="1">
      <alignment horizontal="center" vertical="center"/>
    </xf>
    <xf numFmtId="168" fontId="1" fillId="11" borderId="30" xfId="13" applyNumberFormat="1" applyFont="1" applyFill="1" applyBorder="1" applyAlignment="1" applyProtection="1">
      <alignment horizontal="right" vertical="center" indent="4"/>
    </xf>
    <xf numFmtId="168" fontId="1" fillId="11" borderId="31" xfId="13" applyNumberFormat="1" applyFont="1" applyFill="1" applyBorder="1" applyAlignment="1" applyProtection="1">
      <alignment horizontal="right" vertical="center" indent="4"/>
    </xf>
    <xf numFmtId="9" fontId="1" fillId="11" borderId="31" xfId="12" applyFont="1" applyFill="1" applyBorder="1" applyAlignment="1" applyProtection="1">
      <alignment horizontal="center" vertical="center"/>
    </xf>
    <xf numFmtId="0" fontId="1" fillId="11" borderId="31" xfId="11" applyFont="1" applyFill="1" applyBorder="1" applyAlignment="1">
      <alignment horizontal="left" vertical="center" indent="1"/>
    </xf>
    <xf numFmtId="0" fontId="1" fillId="11" borderId="32" xfId="11" applyFont="1" applyFill="1" applyBorder="1" applyAlignment="1">
      <alignment horizontal="left" vertical="center" indent="1"/>
    </xf>
    <xf numFmtId="168" fontId="39" fillId="0" borderId="22" xfId="13" applyNumberFormat="1" applyFont="1" applyBorder="1" applyAlignment="1" applyProtection="1">
      <alignment horizontal="center" vertical="center"/>
    </xf>
    <xf numFmtId="168" fontId="39" fillId="0" borderId="0" xfId="13" applyNumberFormat="1" applyFont="1" applyBorder="1" applyAlignment="1" applyProtection="1">
      <alignment horizontal="center" vertical="center"/>
    </xf>
    <xf numFmtId="168" fontId="39" fillId="0" borderId="23" xfId="13" applyNumberFormat="1" applyFont="1" applyBorder="1" applyAlignment="1" applyProtection="1">
      <alignment horizontal="center" vertical="center"/>
    </xf>
    <xf numFmtId="168" fontId="1" fillId="8" borderId="33" xfId="13" applyNumberFormat="1" applyFont="1" applyFill="1" applyBorder="1" applyAlignment="1" applyProtection="1">
      <alignment horizontal="right" vertical="center" indent="4"/>
    </xf>
    <xf numFmtId="168" fontId="1" fillId="8" borderId="34" xfId="13" applyNumberFormat="1" applyFont="1" applyFill="1" applyBorder="1" applyAlignment="1" applyProtection="1">
      <alignment horizontal="right" vertical="center" indent="4"/>
    </xf>
    <xf numFmtId="9" fontId="1" fillId="8" borderId="34" xfId="12" applyFont="1" applyFill="1" applyBorder="1" applyAlignment="1" applyProtection="1">
      <alignment horizontal="center" vertical="center"/>
    </xf>
    <xf numFmtId="0" fontId="1" fillId="8" borderId="34" xfId="11" applyFont="1" applyFill="1" applyBorder="1" applyAlignment="1">
      <alignment horizontal="left" vertical="center" indent="1"/>
    </xf>
    <xf numFmtId="0" fontId="1" fillId="8" borderId="35" xfId="11" applyFont="1" applyFill="1" applyBorder="1" applyAlignment="1">
      <alignment horizontal="left" vertical="center" indent="1"/>
    </xf>
    <xf numFmtId="0" fontId="15" fillId="9" borderId="22" xfId="11" applyFont="1" applyFill="1" applyBorder="1" applyAlignment="1">
      <alignment horizontal="center" vertical="center"/>
    </xf>
    <xf numFmtId="0" fontId="15" fillId="9" borderId="0" xfId="11" applyFont="1" applyFill="1" applyAlignment="1">
      <alignment horizontal="center" vertical="center"/>
    </xf>
    <xf numFmtId="0" fontId="15" fillId="9" borderId="23" xfId="11" applyFont="1" applyFill="1" applyBorder="1" applyAlignment="1">
      <alignment horizontal="center" vertical="center"/>
    </xf>
    <xf numFmtId="168" fontId="1" fillId="11" borderId="33" xfId="13" applyNumberFormat="1" applyFont="1" applyFill="1" applyBorder="1" applyAlignment="1" applyProtection="1">
      <alignment horizontal="right" vertical="center" indent="4"/>
    </xf>
    <xf numFmtId="168" fontId="1" fillId="11" borderId="34" xfId="13" applyNumberFormat="1" applyFont="1" applyFill="1" applyBorder="1" applyAlignment="1" applyProtection="1">
      <alignment horizontal="right" vertical="center" indent="4"/>
    </xf>
    <xf numFmtId="9" fontId="1" fillId="11" borderId="34" xfId="12" applyFont="1" applyFill="1" applyBorder="1" applyAlignment="1" applyProtection="1">
      <alignment horizontal="center" vertical="center"/>
    </xf>
    <xf numFmtId="0" fontId="1" fillId="11" borderId="34" xfId="11" applyFont="1" applyFill="1" applyBorder="1" applyAlignment="1">
      <alignment horizontal="left" vertical="center" indent="1"/>
    </xf>
    <xf numFmtId="0" fontId="1" fillId="11" borderId="35" xfId="11" applyFont="1" applyFill="1" applyBorder="1" applyAlignment="1">
      <alignment horizontal="left" vertical="center" indent="1"/>
    </xf>
    <xf numFmtId="168" fontId="40" fillId="0" borderId="22" xfId="13" applyNumberFormat="1" applyFont="1" applyBorder="1" applyAlignment="1" applyProtection="1">
      <alignment horizontal="center" vertical="center"/>
    </xf>
    <xf numFmtId="168" fontId="40" fillId="0" borderId="0" xfId="13" applyNumberFormat="1" applyFont="1" applyBorder="1" applyAlignment="1" applyProtection="1">
      <alignment horizontal="center" vertical="center"/>
    </xf>
    <xf numFmtId="168" fontId="40" fillId="0" borderId="23" xfId="13" applyNumberFormat="1" applyFont="1" applyBorder="1" applyAlignment="1" applyProtection="1">
      <alignment horizontal="center" vertical="center"/>
    </xf>
    <xf numFmtId="168" fontId="1" fillId="8" borderId="36" xfId="13" applyNumberFormat="1" applyFont="1" applyFill="1" applyBorder="1" applyAlignment="1" applyProtection="1">
      <alignment horizontal="right" vertical="center" indent="4"/>
    </xf>
    <xf numFmtId="168" fontId="1" fillId="8" borderId="37" xfId="13" applyNumberFormat="1" applyFont="1" applyFill="1" applyBorder="1" applyAlignment="1" applyProtection="1">
      <alignment horizontal="right" vertical="center" indent="4"/>
    </xf>
    <xf numFmtId="9" fontId="1" fillId="8" borderId="37" xfId="12" applyFont="1" applyFill="1" applyBorder="1" applyAlignment="1" applyProtection="1">
      <alignment horizontal="center" vertical="center"/>
    </xf>
    <xf numFmtId="0" fontId="1" fillId="8" borderId="37" xfId="11" applyFont="1" applyFill="1" applyBorder="1" applyAlignment="1">
      <alignment horizontal="left" vertical="center" indent="1"/>
    </xf>
    <xf numFmtId="0" fontId="1" fillId="8" borderId="38" xfId="11" applyFont="1" applyFill="1" applyBorder="1" applyAlignment="1">
      <alignment horizontal="left" vertical="center" indent="1"/>
    </xf>
    <xf numFmtId="0" fontId="15" fillId="9" borderId="24" xfId="11" applyFont="1" applyFill="1" applyBorder="1" applyAlignment="1">
      <alignment horizontal="center" vertical="center"/>
    </xf>
    <xf numFmtId="0" fontId="15" fillId="9" borderId="25" xfId="11" applyFont="1" applyFill="1" applyBorder="1" applyAlignment="1">
      <alignment horizontal="center" vertical="center"/>
    </xf>
    <xf numFmtId="0" fontId="15" fillId="9" borderId="26" xfId="11" applyFont="1" applyFill="1" applyBorder="1" applyAlignment="1">
      <alignment horizontal="center" vertical="center"/>
    </xf>
    <xf numFmtId="0" fontId="16" fillId="10" borderId="24" xfId="11" applyFont="1" applyFill="1" applyBorder="1" applyAlignment="1">
      <alignment horizontal="center" vertical="center"/>
    </xf>
    <xf numFmtId="0" fontId="16" fillId="10" borderId="25" xfId="11" applyFont="1" applyFill="1" applyBorder="1" applyAlignment="1">
      <alignment horizontal="center" vertical="center"/>
    </xf>
    <xf numFmtId="0" fontId="16" fillId="10" borderId="26" xfId="11" applyFont="1" applyFill="1" applyBorder="1" applyAlignment="1">
      <alignment horizontal="left" vertical="center" indent="1"/>
    </xf>
    <xf numFmtId="0" fontId="41" fillId="0" borderId="0" xfId="11" applyFont="1" applyAlignment="1" applyProtection="1">
      <alignment vertical="center"/>
      <protection locked="0"/>
    </xf>
    <xf numFmtId="0" fontId="41" fillId="0" borderId="0" xfId="11" applyFont="1" applyProtection="1">
      <protection locked="0"/>
    </xf>
    <xf numFmtId="0" fontId="41" fillId="0" borderId="0" xfId="11" applyFont="1"/>
    <xf numFmtId="0" fontId="42" fillId="0" borderId="0" xfId="11" applyFont="1" applyAlignment="1">
      <alignment vertical="center"/>
    </xf>
    <xf numFmtId="0" fontId="42" fillId="9" borderId="0" xfId="11" applyFont="1" applyFill="1" applyAlignment="1">
      <alignment horizontal="center" vertical="center"/>
    </xf>
    <xf numFmtId="0" fontId="41" fillId="0" borderId="0" xfId="11" applyFont="1" applyAlignment="1">
      <alignment horizontal="left" indent="3"/>
    </xf>
    <xf numFmtId="0" fontId="1" fillId="8" borderId="27" xfId="11" applyFont="1" applyFill="1" applyBorder="1" applyAlignment="1" applyProtection="1">
      <alignment horizontal="center"/>
      <protection locked="0"/>
    </xf>
    <xf numFmtId="0" fontId="1" fillId="8" borderId="28" xfId="11" applyFont="1" applyFill="1" applyBorder="1" applyAlignment="1" applyProtection="1">
      <alignment horizontal="center"/>
      <protection locked="0"/>
    </xf>
    <xf numFmtId="0" fontId="1" fillId="8" borderId="39" xfId="11" applyFont="1" applyFill="1" applyBorder="1" applyAlignment="1" applyProtection="1">
      <alignment horizontal="left" indent="1"/>
      <protection locked="0"/>
    </xf>
    <xf numFmtId="0" fontId="1" fillId="8" borderId="40" xfId="11" applyFont="1" applyFill="1" applyBorder="1" applyAlignment="1" applyProtection="1">
      <alignment horizontal="left" indent="1"/>
      <protection locked="0"/>
    </xf>
    <xf numFmtId="0" fontId="38" fillId="6" borderId="0" xfId="11" applyFill="1" applyProtection="1">
      <protection locked="0"/>
    </xf>
    <xf numFmtId="0" fontId="1" fillId="8" borderId="41" xfId="11" applyFont="1" applyFill="1" applyBorder="1" applyAlignment="1" applyProtection="1">
      <alignment horizontal="center"/>
      <protection locked="0"/>
    </xf>
    <xf numFmtId="0" fontId="1" fillId="8" borderId="42" xfId="11" applyFont="1" applyFill="1" applyBorder="1" applyAlignment="1" applyProtection="1">
      <alignment horizontal="center"/>
      <protection locked="0"/>
    </xf>
    <xf numFmtId="0" fontId="1" fillId="8" borderId="14" xfId="11" applyFont="1" applyFill="1" applyBorder="1" applyAlignment="1" applyProtection="1">
      <alignment horizontal="left" indent="1"/>
      <protection locked="0"/>
    </xf>
    <xf numFmtId="0" fontId="1" fillId="8" borderId="15" xfId="11" applyFont="1" applyFill="1" applyBorder="1" applyAlignment="1" applyProtection="1">
      <alignment horizontal="left" indent="1"/>
      <protection locked="0"/>
    </xf>
    <xf numFmtId="0" fontId="38" fillId="0" borderId="0" xfId="11" applyAlignment="1">
      <alignment vertical="center"/>
    </xf>
    <xf numFmtId="0" fontId="1" fillId="8" borderId="42" xfId="11" applyFont="1" applyFill="1" applyBorder="1" applyAlignment="1" applyProtection="1">
      <alignment horizontal="left" indent="1"/>
      <protection locked="0"/>
    </xf>
    <xf numFmtId="0" fontId="1" fillId="8" borderId="43" xfId="11" applyFont="1" applyFill="1" applyBorder="1" applyAlignment="1" applyProtection="1">
      <alignment horizontal="left" indent="1"/>
      <protection locked="0"/>
    </xf>
    <xf numFmtId="0" fontId="38" fillId="6" borderId="0" xfId="11" applyFill="1" applyAlignment="1" applyProtection="1">
      <alignment horizontal="left" indent="3"/>
      <protection locked="0"/>
    </xf>
    <xf numFmtId="0" fontId="43" fillId="8" borderId="44" xfId="11" applyFont="1" applyFill="1" applyBorder="1" applyAlignment="1" applyProtection="1">
      <alignment horizontal="left" vertical="center" indent="1"/>
      <protection locked="0"/>
    </xf>
    <xf numFmtId="0" fontId="43" fillId="8" borderId="11" xfId="11" applyFont="1" applyFill="1" applyBorder="1" applyAlignment="1" applyProtection="1">
      <alignment horizontal="left" vertical="center" indent="1"/>
      <protection locked="0"/>
    </xf>
    <xf numFmtId="0" fontId="44" fillId="0" borderId="45" xfId="11" applyFont="1" applyBorder="1" applyAlignment="1" applyProtection="1">
      <alignment horizontal="left" indent="1"/>
      <protection locked="0"/>
    </xf>
    <xf numFmtId="0" fontId="45" fillId="6" borderId="0" xfId="11" applyFont="1" applyFill="1" applyAlignment="1" applyProtection="1">
      <alignment horizontal="center" vertical="center"/>
      <protection locked="0"/>
    </xf>
    <xf numFmtId="0" fontId="38" fillId="6" borderId="0" xfId="11" applyFill="1" applyAlignment="1" applyProtection="1">
      <alignment horizontal="center" vertical="center"/>
      <protection locked="0"/>
    </xf>
    <xf numFmtId="0" fontId="43" fillId="8" borderId="46" xfId="11" applyFont="1" applyFill="1" applyBorder="1" applyAlignment="1" applyProtection="1">
      <alignment horizontal="left" vertical="center" indent="1"/>
      <protection locked="0"/>
    </xf>
    <xf numFmtId="0" fontId="43" fillId="8" borderId="14" xfId="11" applyFont="1" applyFill="1" applyBorder="1" applyAlignment="1" applyProtection="1">
      <alignment horizontal="left" vertical="center" indent="1"/>
      <protection locked="0"/>
    </xf>
    <xf numFmtId="0" fontId="44" fillId="0" borderId="47" xfId="11" applyFont="1" applyBorder="1" applyAlignment="1" applyProtection="1">
      <alignment horizontal="left" indent="1"/>
      <protection locked="0"/>
    </xf>
    <xf numFmtId="0" fontId="43" fillId="8" borderId="48" xfId="11" applyFont="1" applyFill="1" applyBorder="1" applyAlignment="1" applyProtection="1">
      <alignment horizontal="left" indent="1"/>
      <protection locked="0"/>
    </xf>
    <xf numFmtId="0" fontId="43" fillId="8" borderId="17" xfId="11" applyFont="1" applyFill="1" applyBorder="1" applyAlignment="1" applyProtection="1">
      <alignment horizontal="left" indent="1"/>
      <protection locked="0"/>
    </xf>
    <xf numFmtId="0" fontId="44" fillId="0" borderId="49" xfId="11" applyFont="1" applyBorder="1" applyAlignment="1" applyProtection="1">
      <alignment horizontal="left" indent="1"/>
      <protection locked="0"/>
    </xf>
    <xf numFmtId="0" fontId="45" fillId="6" borderId="0" xfId="11" applyFont="1" applyFill="1" applyAlignment="1" applyProtection="1">
      <alignment horizontal="center"/>
      <protection locked="0"/>
    </xf>
    <xf numFmtId="0" fontId="38" fillId="6" borderId="0" xfId="11" applyFill="1" applyAlignment="1" applyProtection="1">
      <alignment horizontal="center"/>
      <protection locked="0"/>
    </xf>
    <xf numFmtId="0" fontId="46" fillId="0" borderId="0" xfId="11" applyFont="1" applyAlignment="1" applyProtection="1">
      <alignment vertical="center"/>
      <protection locked="0"/>
    </xf>
    <xf numFmtId="0" fontId="46" fillId="0" borderId="0" xfId="11" applyFont="1" applyAlignment="1">
      <alignment vertical="center"/>
    </xf>
    <xf numFmtId="0" fontId="46" fillId="6" borderId="0" xfId="11" applyFont="1" applyFill="1" applyAlignment="1">
      <alignment vertical="center"/>
    </xf>
    <xf numFmtId="0" fontId="47" fillId="12" borderId="50" xfId="11" applyFont="1" applyFill="1" applyBorder="1" applyAlignment="1">
      <alignment horizontal="center" vertical="top"/>
    </xf>
    <xf numFmtId="0" fontId="47" fillId="12" borderId="20" xfId="11" applyFont="1" applyFill="1" applyBorder="1" applyAlignment="1">
      <alignment horizontal="center" vertical="top"/>
    </xf>
    <xf numFmtId="0" fontId="47" fillId="12" borderId="51" xfId="11" applyFont="1" applyFill="1" applyBorder="1" applyAlignment="1">
      <alignment horizontal="center" vertical="top"/>
    </xf>
    <xf numFmtId="0" fontId="46" fillId="6" borderId="0" xfId="11" applyFont="1" applyFill="1" applyAlignment="1">
      <alignment vertical="top"/>
    </xf>
    <xf numFmtId="0" fontId="47" fillId="13" borderId="50" xfId="11" applyFont="1" applyFill="1" applyBorder="1" applyAlignment="1">
      <alignment horizontal="center" vertical="top"/>
    </xf>
    <xf numFmtId="0" fontId="47" fillId="13" borderId="20" xfId="11" applyFont="1" applyFill="1" applyBorder="1" applyAlignment="1">
      <alignment horizontal="center" vertical="top"/>
    </xf>
    <xf numFmtId="0" fontId="47" fillId="13" borderId="51" xfId="11" applyFont="1" applyFill="1" applyBorder="1" applyAlignment="1">
      <alignment horizontal="center" vertical="top"/>
    </xf>
    <xf numFmtId="0" fontId="47" fillId="14" borderId="50" xfId="11" applyFont="1" applyFill="1" applyBorder="1" applyAlignment="1">
      <alignment horizontal="center" vertical="top"/>
    </xf>
    <xf numFmtId="0" fontId="47" fillId="14" borderId="20" xfId="11" applyFont="1" applyFill="1" applyBorder="1" applyAlignment="1">
      <alignment horizontal="center" vertical="top"/>
    </xf>
    <xf numFmtId="0" fontId="47" fillId="14" borderId="51" xfId="11" applyFont="1" applyFill="1" applyBorder="1" applyAlignment="1">
      <alignment horizontal="center" vertical="top"/>
    </xf>
    <xf numFmtId="0" fontId="38" fillId="6" borderId="0" xfId="11" applyFill="1" applyAlignment="1">
      <alignment horizontal="left"/>
    </xf>
    <xf numFmtId="0" fontId="15" fillId="6" borderId="0" xfId="11" applyFont="1" applyFill="1" applyAlignment="1">
      <alignment horizontal="left" vertical="center" indent="1"/>
    </xf>
    <xf numFmtId="0" fontId="48" fillId="6" borderId="0" xfId="11" applyFont="1" applyFill="1" applyAlignment="1">
      <alignment horizontal="left" vertical="center"/>
    </xf>
    <xf numFmtId="0" fontId="1" fillId="0" borderId="52" xfId="11" applyFont="1" applyBorder="1" applyAlignment="1" applyProtection="1">
      <alignment horizontal="left" vertical="center"/>
      <protection locked="0"/>
    </xf>
    <xf numFmtId="0" fontId="1" fillId="0" borderId="53" xfId="11" applyFont="1" applyBorder="1" applyAlignment="1" applyProtection="1">
      <alignment horizontal="left" vertical="center"/>
      <protection locked="0"/>
    </xf>
    <xf numFmtId="0" fontId="1" fillId="0" borderId="54" xfId="11" applyFont="1" applyBorder="1" applyAlignment="1" applyProtection="1">
      <alignment horizontal="left" vertical="center"/>
      <protection locked="0"/>
    </xf>
    <xf numFmtId="0" fontId="16" fillId="9" borderId="55" xfId="11" applyFont="1" applyFill="1" applyBorder="1" applyAlignment="1">
      <alignment horizontal="left" vertical="center" indent="1"/>
    </xf>
    <xf numFmtId="0" fontId="1" fillId="0" borderId="56" xfId="11" applyFont="1" applyBorder="1" applyAlignment="1" applyProtection="1">
      <alignment horizontal="left" vertical="center"/>
      <protection locked="0"/>
    </xf>
    <xf numFmtId="0" fontId="1" fillId="0" borderId="57" xfId="11" applyFont="1" applyBorder="1" applyAlignment="1" applyProtection="1">
      <alignment horizontal="left" vertical="center"/>
      <protection locked="0"/>
    </xf>
    <xf numFmtId="0" fontId="1" fillId="0" borderId="58" xfId="11" applyFont="1" applyBorder="1" applyAlignment="1" applyProtection="1">
      <alignment horizontal="left" vertical="center"/>
      <protection locked="0"/>
    </xf>
    <xf numFmtId="0" fontId="16" fillId="9" borderId="52" xfId="11" applyFont="1" applyFill="1" applyBorder="1" applyAlignment="1">
      <alignment horizontal="left" vertical="center" indent="1"/>
    </xf>
    <xf numFmtId="0" fontId="16" fillId="9" borderId="53" xfId="11" applyFont="1" applyFill="1" applyBorder="1" applyAlignment="1">
      <alignment horizontal="left" vertical="center" indent="1"/>
    </xf>
    <xf numFmtId="0" fontId="16" fillId="9" borderId="54" xfId="11" applyFont="1" applyFill="1" applyBorder="1" applyAlignment="1">
      <alignment horizontal="left" vertical="center" indent="1"/>
    </xf>
    <xf numFmtId="0" fontId="38" fillId="15" borderId="0" xfId="11" applyFill="1"/>
    <xf numFmtId="0" fontId="38" fillId="9" borderId="0" xfId="11" applyFill="1"/>
    <xf numFmtId="0" fontId="38" fillId="9" borderId="0" xfId="11" applyFill="1" applyAlignment="1">
      <alignment horizontal="left" indent="3"/>
    </xf>
    <xf numFmtId="0" fontId="49" fillId="16" borderId="0" xfId="11" applyFont="1" applyFill="1" applyAlignment="1">
      <alignment horizontal="left" vertical="center"/>
    </xf>
    <xf numFmtId="0" fontId="49" fillId="16" borderId="0" xfId="11" applyFont="1" applyFill="1" applyAlignment="1">
      <alignment vertical="center"/>
    </xf>
    <xf numFmtId="0" fontId="38" fillId="16" borderId="0" xfId="11" applyFill="1"/>
    <xf numFmtId="0" fontId="38" fillId="16" borderId="0" xfId="11" applyFill="1" applyAlignment="1">
      <alignment horizontal="left" indent="3"/>
    </xf>
    <xf numFmtId="0" fontId="50" fillId="0" borderId="0" xfId="14"/>
    <xf numFmtId="0" fontId="51" fillId="0" borderId="0" xfId="14" applyFont="1"/>
    <xf numFmtId="0" fontId="50" fillId="0" borderId="0" xfId="14" applyAlignment="1">
      <alignment horizontal="center"/>
    </xf>
    <xf numFmtId="164" fontId="52" fillId="17" borderId="59" xfId="14" applyNumberFormat="1" applyFont="1" applyFill="1" applyBorder="1" applyAlignment="1">
      <alignment horizontal="right" vertical="center" indent="1"/>
    </xf>
    <xf numFmtId="0" fontId="54" fillId="16" borderId="59" xfId="15" applyFont="1" applyFill="1" applyBorder="1" applyAlignment="1">
      <alignment horizontal="left" vertical="center" wrapText="1" indent="1"/>
    </xf>
    <xf numFmtId="0" fontId="55" fillId="0" borderId="0" xfId="14" applyFont="1"/>
    <xf numFmtId="168" fontId="55" fillId="0" borderId="0" xfId="14" applyNumberFormat="1" applyFont="1" applyAlignment="1">
      <alignment vertical="center"/>
    </xf>
    <xf numFmtId="0" fontId="56" fillId="0" borderId="0" xfId="14" applyFont="1" applyAlignment="1">
      <alignment vertical="center"/>
    </xf>
    <xf numFmtId="0" fontId="55" fillId="0" borderId="0" xfId="14" applyFont="1" applyAlignment="1">
      <alignment vertical="center"/>
    </xf>
    <xf numFmtId="0" fontId="55" fillId="0" borderId="0" xfId="14" applyFont="1" applyAlignment="1">
      <alignment horizontal="center"/>
    </xf>
    <xf numFmtId="0" fontId="57" fillId="0" borderId="0" xfId="14" applyFont="1" applyAlignment="1">
      <alignment vertical="center"/>
    </xf>
    <xf numFmtId="164" fontId="52" fillId="18" borderId="59" xfId="14" applyNumberFormat="1" applyFont="1" applyFill="1" applyBorder="1" applyAlignment="1">
      <alignment vertical="center"/>
    </xf>
    <xf numFmtId="0" fontId="54" fillId="19" borderId="60" xfId="15" applyFont="1" applyFill="1" applyBorder="1" applyAlignment="1">
      <alignment vertical="center"/>
    </xf>
    <xf numFmtId="0" fontId="53" fillId="0" borderId="0" xfId="15" applyBorder="1" applyAlignment="1">
      <alignment vertical="center"/>
    </xf>
    <xf numFmtId="164" fontId="58" fillId="0" borderId="0" xfId="14" applyNumberFormat="1" applyFont="1" applyAlignment="1">
      <alignment vertical="center"/>
    </xf>
    <xf numFmtId="164" fontId="54" fillId="19" borderId="59" xfId="14" applyNumberFormat="1" applyFont="1" applyFill="1" applyBorder="1" applyAlignment="1">
      <alignment vertical="center"/>
    </xf>
    <xf numFmtId="0" fontId="53" fillId="0" borderId="0" xfId="15" applyBorder="1" applyAlignment="1">
      <alignment horizontal="left" vertical="center"/>
    </xf>
    <xf numFmtId="0" fontId="53" fillId="0" borderId="0" xfId="15" applyBorder="1" applyAlignment="1">
      <alignment vertical="center" wrapText="1"/>
    </xf>
    <xf numFmtId="0" fontId="59" fillId="20" borderId="61" xfId="16" applyFont="1" applyFill="1" applyBorder="1" applyAlignment="1">
      <alignment vertical="center"/>
    </xf>
    <xf numFmtId="0" fontId="59" fillId="20" borderId="60" xfId="16" applyFont="1" applyFill="1" applyBorder="1" applyAlignment="1">
      <alignment vertical="center"/>
    </xf>
    <xf numFmtId="0" fontId="53" fillId="0" borderId="0" xfId="14" applyFont="1"/>
    <xf numFmtId="0" fontId="59" fillId="20" borderId="62" xfId="16" applyFont="1" applyFill="1" applyBorder="1" applyAlignment="1">
      <alignment vertical="center"/>
    </xf>
    <xf numFmtId="0" fontId="1" fillId="0" borderId="0" xfId="14" applyFont="1"/>
    <xf numFmtId="0" fontId="60" fillId="21" borderId="0" xfId="17" applyFill="1" applyBorder="1"/>
    <xf numFmtId="0" fontId="61" fillId="21" borderId="0" xfId="17" applyFont="1" applyFill="1" applyBorder="1" applyAlignment="1">
      <alignment vertical="center"/>
    </xf>
    <xf numFmtId="0" fontId="1" fillId="21" borderId="0" xfId="14" applyFont="1" applyFill="1"/>
    <xf numFmtId="0" fontId="16" fillId="0" borderId="0" xfId="14" applyFont="1" applyAlignment="1">
      <alignment wrapText="1"/>
    </xf>
    <xf numFmtId="0" fontId="16" fillId="0" borderId="0" xfId="14" applyFont="1"/>
  </cellXfs>
  <cellStyles count="18">
    <cellStyle name="Comma 2" xfId="8" xr:uid="{8F9228D2-8D2E-4A18-A251-392A5DBCE851}"/>
    <cellStyle name="Comma 3" xfId="10" xr:uid="{8DF597BA-A2F3-41F2-ABB8-0C275DD24AA7}"/>
    <cellStyle name="Currency" xfId="1" builtinId="4"/>
    <cellStyle name="Currency 2" xfId="13" xr:uid="{0DC526B5-5DC8-4810-8CA8-F2D35C73A994}"/>
    <cellStyle name="Heading 1 2" xfId="17" xr:uid="{E0E8443D-40E2-4A47-9525-4E80CF3D2478}"/>
    <cellStyle name="Heading 2 2" xfId="15" xr:uid="{43C500DB-2254-4D59-9029-5060B58C5316}"/>
    <cellStyle name="Heading 3 2" xfId="16" xr:uid="{7272E0F5-9511-4062-AEB3-22585A6D74F3}"/>
    <cellStyle name="Hyperlink 2" xfId="6" xr:uid="{F10399D6-EDF3-494F-8023-7CDD0E6FD823}"/>
    <cellStyle name="Hyperlink 3" xfId="7" xr:uid="{38F22000-B71A-4FFD-962F-B04427F6DEC6}"/>
    <cellStyle name="Normal" xfId="0" builtinId="0"/>
    <cellStyle name="Normal 2" xfId="2" xr:uid="{00000000-0005-0000-0000-000004000000}"/>
    <cellStyle name="Normal 3" xfId="3" xr:uid="{00000000-0005-0000-0000-000005000000}"/>
    <cellStyle name="Normal 4" xfId="9" xr:uid="{9E731E21-571F-41A2-95D0-6F1506A8CFD0}"/>
    <cellStyle name="Normal 5" xfId="11" xr:uid="{D7BC256B-B852-48B3-AA1E-7F838675D705}"/>
    <cellStyle name="Normal 6" xfId="14" xr:uid="{CC1B8820-9E50-41F4-B936-6F9AA6BD0560}"/>
    <cellStyle name="Percent" xfId="5" builtinId="5"/>
    <cellStyle name="Percent 2" xfId="4" xr:uid="{00000000-0005-0000-0000-00000A000000}"/>
    <cellStyle name="Percent 3" xfId="12" xr:uid="{CB8C4D64-0170-484A-9F5C-E3EF83CD0CE9}"/>
  </cellStyles>
  <dxfs count="246">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b/>
        <i val="0"/>
        <color rgb="FF3F752B"/>
      </font>
    </dxf>
    <dxf>
      <font>
        <b/>
        <i val="0"/>
        <color rgb="FFFF0000"/>
      </font>
    </dxf>
    <dxf>
      <font>
        <condense val="0"/>
        <extend val="0"/>
        <color indexed="10"/>
      </font>
    </dxf>
    <dxf>
      <fill>
        <patternFill>
          <bgColor theme="5" tint="0.79998168889431442"/>
        </patternFill>
      </fill>
    </dxf>
    <dxf>
      <font>
        <strike/>
        <color theme="1" tint="0.34998626667073579"/>
      </font>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b/>
        <strike val="0"/>
        <outline val="0"/>
        <shadow val="0"/>
        <u val="none"/>
        <vertAlign val="baseline"/>
        <sz val="12"/>
        <color theme="1" tint="0.24994659260841701"/>
        <charset val="238"/>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b/>
        <strike val="0"/>
        <outline val="0"/>
        <shadow val="0"/>
        <u val="none"/>
        <vertAlign val="baseline"/>
        <sz val="12"/>
        <color theme="1" tint="0.24994659260841701"/>
        <charset val="238"/>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b/>
        <strike val="0"/>
        <outline val="0"/>
        <shadow val="0"/>
        <u val="none"/>
        <vertAlign val="baseline"/>
        <sz val="12"/>
        <color theme="1" tint="0.24994659260841701"/>
        <charset val="238"/>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b/>
        <strike val="0"/>
        <outline val="0"/>
        <shadow val="0"/>
        <u val="none"/>
        <vertAlign val="baseline"/>
        <sz val="12"/>
        <color theme="1" tint="0.24994659260841701"/>
        <charset val="238"/>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b/>
        <strike val="0"/>
        <outline val="0"/>
        <shadow val="0"/>
        <u val="none"/>
        <vertAlign val="baseline"/>
        <sz val="12"/>
        <color theme="1" tint="0.24994659260841701"/>
        <charset val="238"/>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b/>
        <strike val="0"/>
        <outline val="0"/>
        <shadow val="0"/>
        <u val="none"/>
        <vertAlign val="baseline"/>
        <sz val="12"/>
        <color theme="1" tint="0.24994659260841701"/>
        <charset val="238"/>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b/>
        <strike val="0"/>
        <outline val="0"/>
        <shadow val="0"/>
        <u val="none"/>
        <vertAlign val="baseline"/>
        <sz val="12"/>
        <color theme="1" tint="0.24994659260841701"/>
        <charset val="238"/>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b/>
        <strike val="0"/>
        <outline val="0"/>
        <shadow val="0"/>
        <u val="none"/>
        <vertAlign val="baseline"/>
        <sz val="12"/>
        <color theme="1" tint="0.24994659260841701"/>
        <charset val="238"/>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b val="0"/>
        <i val="0"/>
        <strike val="0"/>
        <condense val="0"/>
        <extend val="0"/>
        <outline val="0"/>
        <shadow val="0"/>
        <u val="none"/>
        <vertAlign val="baseline"/>
        <sz val="12"/>
        <color theme="1" tint="0.24994659260841701"/>
        <name val="Calibri Light"/>
        <family val="1"/>
        <scheme val="maj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numFmt numFmtId="168" formatCode="&quot;$&quot;#,##0.00"/>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alignment horizontal="general" vertical="center" textRotation="0" wrapText="0" indent="0" justifyLastLine="0" shrinkToFit="0" readingOrder="0"/>
    </dxf>
    <dxf>
      <font>
        <b/>
        <strike val="0"/>
        <outline val="0"/>
        <shadow val="0"/>
        <u val="none"/>
        <vertAlign val="baseline"/>
        <sz val="12"/>
        <color theme="1" tint="0.24994659260841701"/>
        <name val="Calibri"/>
        <family val="2"/>
        <charset val="238"/>
        <scheme val="minor"/>
      </font>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strike val="0"/>
        <outline val="0"/>
        <shadow val="0"/>
        <u val="none"/>
        <vertAlign val="baseline"/>
        <sz val="12"/>
        <color theme="1" tint="0.24994659260841701"/>
        <name val="Calibri Light"/>
        <family val="1"/>
        <scheme val="major"/>
      </font>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alignment horizontal="general" vertical="center" textRotation="0" wrapText="0" indent="0" justifyLastLine="0" shrinkToFit="0" readingOrder="0"/>
    </dxf>
    <dxf>
      <font>
        <b val="0"/>
        <i val="0"/>
        <strike val="0"/>
        <condense val="0"/>
        <extend val="0"/>
        <outline val="0"/>
        <shadow val="0"/>
        <u val="none"/>
        <vertAlign val="baseline"/>
        <sz val="12"/>
        <color theme="1" tint="0.24994659260841701"/>
        <name val="Calibri"/>
        <family val="2"/>
        <scheme val="minor"/>
      </font>
      <numFmt numFmtId="168" formatCode="&quot;$&quot;#,##0.0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alignment horizontal="general" vertical="center" textRotation="0" wrapText="0" indent="0" justifyLastLine="0" shrinkToFit="0" readingOrder="0"/>
    </dxf>
    <dxf>
      <font>
        <b val="0"/>
        <i val="0"/>
        <strike val="0"/>
        <condense val="0"/>
        <extend val="0"/>
        <outline val="0"/>
        <shadow val="0"/>
        <u val="none"/>
        <vertAlign val="baseline"/>
        <sz val="12"/>
        <color theme="1" tint="0.24994659260841701"/>
        <name val="Calibri"/>
        <family val="2"/>
        <scheme val="minor"/>
      </font>
      <numFmt numFmtId="168" formatCode="&quot;$&quot;#,##0.0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alignment horizontal="general" vertical="center" textRotation="0" wrapText="0" indent="0" justifyLastLine="0" shrinkToFit="0" readingOrder="0"/>
    </dxf>
    <dxf>
      <font>
        <b val="0"/>
        <i val="0"/>
        <strike val="0"/>
        <condense val="0"/>
        <extend val="0"/>
        <outline val="0"/>
        <shadow val="0"/>
        <u val="none"/>
        <vertAlign val="baseline"/>
        <sz val="12"/>
        <color theme="1" tint="0.24994659260841701"/>
        <name val="Calibri"/>
        <family val="2"/>
        <scheme val="minor"/>
      </font>
      <numFmt numFmtId="168" formatCode="&quot;$&quot;#,##0.00"/>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name val="Calibri"/>
        <family val="2"/>
        <scheme val="minor"/>
      </font>
      <alignment horizontal="general" vertical="center" textRotation="0" wrapText="0" indent="0" justifyLastLine="0" shrinkToFit="0" readingOrder="0"/>
    </dxf>
    <dxf>
      <font>
        <b/>
        <i val="0"/>
        <strike val="0"/>
        <condense val="0"/>
        <extend val="0"/>
        <outline val="0"/>
        <shadow val="0"/>
        <u val="none"/>
        <vertAlign val="baseline"/>
        <sz val="12"/>
        <color theme="1" tint="0.24994659260841701"/>
        <name val="Calibri"/>
        <family val="2"/>
        <charset val="238"/>
        <scheme val="minor"/>
      </font>
      <fill>
        <patternFill patternType="none">
          <fgColor indexed="64"/>
          <bgColor indexed="65"/>
        </patternFill>
      </fill>
      <alignment horizontal="general" vertical="center" textRotation="0" wrapText="0" indent="0" justifyLastLine="0" shrinkToFit="0" readingOrder="0"/>
    </dxf>
    <dxf>
      <font>
        <strike val="0"/>
        <outline val="0"/>
        <shadow val="0"/>
        <u val="none"/>
        <vertAlign val="baseline"/>
        <sz val="12"/>
        <color theme="1" tint="0.24994659260841701"/>
      </font>
    </dxf>
    <dxf>
      <font>
        <strike val="0"/>
        <outline val="0"/>
        <shadow val="0"/>
        <u val="none"/>
        <vertAlign val="baseline"/>
        <sz val="12"/>
        <color theme="1" tint="0.24994659260841701"/>
      </font>
    </dxf>
    <dxf>
      <font>
        <strike val="0"/>
        <outline val="0"/>
        <shadow val="0"/>
        <u val="none"/>
        <vertAlign val="baseline"/>
        <sz val="12"/>
        <color theme="1" tint="0.24994659260841701"/>
        <name val="Calibri Light"/>
        <family val="1"/>
        <scheme val="major"/>
      </font>
      <alignment horizontal="general" vertical="center" textRotation="0" wrapText="0" indent="0" justifyLastLine="0" shrinkToFit="0" readingOrder="0"/>
    </dxf>
    <dxf>
      <fill>
        <patternFill patternType="solid">
          <fgColor theme="2" tint="0.59996337778862885"/>
          <bgColor theme="0" tint="-4.9989318521683403E-2"/>
        </patternFill>
      </fill>
    </dxf>
    <dxf>
      <fill>
        <patternFill patternType="solid">
          <fgColor theme="2" tint="0.79995117038483843"/>
          <bgColor theme="2"/>
        </patternFill>
      </fill>
    </dxf>
    <dxf>
      <border>
        <top style="thin">
          <color theme="6" tint="-0.499984740745262"/>
        </top>
      </border>
    </dxf>
    <dxf>
      <font>
        <color theme="2" tint="0.79995117038483843"/>
      </font>
      <fill>
        <patternFill>
          <bgColor theme="6" tint="-0.499984740745262"/>
        </patternFill>
      </fill>
      <border>
        <top style="thick">
          <color theme="0"/>
        </top>
      </border>
    </dxf>
    <dxf>
      <font>
        <b val="0"/>
        <i val="0"/>
        <color auto="1"/>
      </font>
      <fill>
        <patternFill patternType="none">
          <bgColor auto="1"/>
        </patternFill>
      </fill>
      <border diagonalUp="0" diagonalDown="0">
        <left/>
        <right/>
        <top/>
        <bottom style="thin">
          <color theme="6" tint="-0.499984740745262"/>
        </bottom>
        <vertical/>
        <horizontal/>
      </border>
    </dxf>
    <dxf>
      <font>
        <b val="0"/>
        <i val="0"/>
        <strike val="0"/>
        <condense val="0"/>
        <extend val="0"/>
        <outline val="0"/>
        <shadow val="0"/>
        <u val="none"/>
        <vertAlign val="baseline"/>
        <sz val="10"/>
        <color theme="1"/>
        <name val="Calibri"/>
        <scheme val="minor"/>
      </font>
      <numFmt numFmtId="165" formatCode="_(&quot;$&quot;* #,##0.00_);_(&quot;$&quot;* \(#,##0.00\);_(&quot;$&quot;* &quot;-&quot;??_);_(@_)"/>
      <alignment horizontal="center" vertical="center" textRotation="0" wrapText="1" indent="0" justifyLastLine="0" shrinkToFit="0" readingOrder="0"/>
    </dxf>
    <dxf>
      <font>
        <b val="0"/>
        <i val="0"/>
        <strike val="0"/>
        <condense val="0"/>
        <extend val="0"/>
        <outline val="0"/>
        <shadow val="0"/>
        <u val="none"/>
        <vertAlign val="baseline"/>
        <sz val="10"/>
        <color theme="1"/>
        <name val="Calibri"/>
        <scheme val="minor"/>
      </font>
      <alignment horizontal="left" vertical="center" textRotation="0" wrapText="1" indent="1" justifyLastLine="0" shrinkToFit="0" readingOrder="0"/>
    </dxf>
    <dxf>
      <font>
        <b val="0"/>
        <i val="0"/>
        <strike val="0"/>
        <condense val="0"/>
        <extend val="0"/>
        <outline val="0"/>
        <shadow val="0"/>
        <u val="none"/>
        <vertAlign val="baseline"/>
        <sz val="10"/>
        <color theme="1"/>
        <name val="Calibri"/>
        <scheme val="minor"/>
      </font>
      <numFmt numFmtId="165" formatCode="_(&quot;$&quot;* #,##0.00_);_(&quot;$&quot;* \(#,##0.00\);_(&quot;$&quot;* &quot;-&quot;??_);_(@_)"/>
      <alignment horizontal="left" vertical="center" textRotation="0" wrapText="1" indent="1" justifyLastLine="0" shrinkToFit="0" readingOrder="0"/>
    </dxf>
    <dxf>
      <font>
        <b val="0"/>
        <i val="0"/>
        <strike val="0"/>
        <condense val="0"/>
        <extend val="0"/>
        <outline val="0"/>
        <shadow val="0"/>
        <u val="none"/>
        <vertAlign val="baseline"/>
        <sz val="10"/>
        <color theme="1"/>
        <name val="Calibri"/>
        <scheme val="minor"/>
      </font>
      <alignment horizontal="left" vertical="center" textRotation="0" wrapText="1" indent="1" justifyLastLine="0" shrinkToFit="0" readingOrder="0"/>
    </dxf>
    <dxf>
      <font>
        <b val="0"/>
        <i val="0"/>
        <strike val="0"/>
        <condense val="0"/>
        <extend val="0"/>
        <outline val="0"/>
        <shadow val="0"/>
        <u val="none"/>
        <vertAlign val="baseline"/>
        <sz val="10"/>
        <color theme="1"/>
        <name val="Calibri"/>
        <scheme val="minor"/>
      </font>
      <numFmt numFmtId="171" formatCode="_(* #,##0_);_(* \(#,##0\);_(* &quot;-&quot;??_);_(@_)"/>
      <alignment horizontal="center" vertical="center" textRotation="0" wrapText="1" indent="0" justifyLastLine="0" shrinkToFit="0" readingOrder="0"/>
    </dxf>
    <dxf>
      <font>
        <b val="0"/>
        <i val="0"/>
        <strike val="0"/>
        <condense val="0"/>
        <extend val="0"/>
        <outline val="0"/>
        <shadow val="0"/>
        <u val="none"/>
        <vertAlign val="baseline"/>
        <sz val="10"/>
        <color theme="1"/>
        <name val="Calibri"/>
        <scheme val="minor"/>
      </font>
      <alignment horizontal="left" vertical="center" textRotation="0" wrapText="1" indent="1" justifyLastLine="0" shrinkToFit="0" readingOrder="0"/>
    </dxf>
    <dxf>
      <font>
        <b val="0"/>
        <i val="0"/>
        <strike val="0"/>
        <condense val="0"/>
        <extend val="0"/>
        <outline val="0"/>
        <shadow val="0"/>
        <u val="none"/>
        <vertAlign val="baseline"/>
        <sz val="11"/>
        <color theme="1"/>
        <name val="Calibri"/>
        <scheme val="minor"/>
      </font>
      <alignment horizontal="left" vertical="center" textRotation="0" wrapText="1" indent="1" justifyLastLine="0" shrinkToFit="0" readingOrder="0"/>
    </dxf>
    <dxf>
      <font>
        <b val="0"/>
        <i val="0"/>
        <strike val="0"/>
        <condense val="0"/>
        <extend val="0"/>
        <outline val="0"/>
        <shadow val="0"/>
        <u val="none"/>
        <vertAlign val="baseline"/>
        <sz val="10"/>
        <color theme="1"/>
        <name val="Calibri"/>
        <scheme val="minor"/>
      </font>
      <alignment horizontal="left" vertical="center" textRotation="0" wrapText="0" indent="1" justifyLastLine="0" shrinkToFit="0" readingOrder="0"/>
    </dxf>
    <dxf>
      <font>
        <b val="0"/>
        <i val="0"/>
        <strike val="0"/>
        <condense val="0"/>
        <extend val="0"/>
        <outline val="0"/>
        <shadow val="0"/>
        <u val="none"/>
        <vertAlign val="baseline"/>
        <sz val="10"/>
        <color theme="1"/>
        <name val="Calibri"/>
        <scheme val="minor"/>
      </font>
      <alignment horizontal="left" vertical="center" textRotation="0" wrapText="0" indent="1" justifyLastLine="0" shrinkToFit="0" readingOrder="0"/>
    </dxf>
    <dxf>
      <font>
        <b val="0"/>
        <i val="0"/>
        <strike val="0"/>
        <condense val="0"/>
        <extend val="0"/>
        <outline val="0"/>
        <shadow val="0"/>
        <u val="none"/>
        <vertAlign val="baseline"/>
        <sz val="10"/>
        <color theme="1"/>
        <name val="Calibri"/>
        <scheme val="minor"/>
      </font>
      <numFmt numFmtId="170" formatCode="m/d/yyyy"/>
      <alignment horizontal="left" vertical="bottom" textRotation="0" wrapText="0" indent="1" justifyLastLine="0" shrinkToFit="0" readingOrder="0"/>
    </dxf>
    <dxf>
      <font>
        <b val="0"/>
        <i val="0"/>
        <strike val="0"/>
        <condense val="0"/>
        <extend val="0"/>
        <outline val="0"/>
        <shadow val="0"/>
        <u val="none"/>
        <vertAlign val="baseline"/>
        <sz val="10"/>
        <color theme="1"/>
        <name val="Calibri"/>
        <scheme val="minor"/>
      </font>
      <alignment horizontal="left" vertical="center" textRotation="0" wrapText="0" indent="1" justifyLastLine="0" shrinkToFit="0" readingOrder="0"/>
    </dxf>
    <dxf>
      <font>
        <b val="0"/>
        <i val="0"/>
        <strike val="0"/>
        <condense val="0"/>
        <extend val="0"/>
        <outline val="0"/>
        <shadow val="0"/>
        <u val="none"/>
        <vertAlign val="baseline"/>
        <sz val="10"/>
        <color theme="1"/>
        <name val="Calibri"/>
        <scheme val="minor"/>
      </font>
      <alignment horizontal="left" vertical="center" textRotation="0" wrapText="0" indent="1" justifyLastLine="0" shrinkToFit="0" readingOrder="0"/>
    </dxf>
    <dxf>
      <font>
        <b val="0"/>
        <i val="0"/>
        <strike val="0"/>
        <condense val="0"/>
        <extend val="0"/>
        <outline val="0"/>
        <shadow val="0"/>
        <u val="none"/>
        <vertAlign val="baseline"/>
        <sz val="10"/>
        <color theme="1"/>
        <name val="Calibri"/>
        <scheme val="minor"/>
      </font>
      <alignment horizontal="left" vertical="center" textRotation="0" wrapText="0" indent="1" justifyLastLine="0" shrinkToFit="0" readingOrder="0"/>
    </dxf>
    <dxf>
      <font>
        <b val="0"/>
        <i val="0"/>
        <strike val="0"/>
        <condense val="0"/>
        <extend val="0"/>
        <outline val="0"/>
        <shadow val="0"/>
        <u val="none"/>
        <vertAlign val="baseline"/>
        <sz val="11"/>
        <color theme="1"/>
        <name val="Calibri"/>
        <scheme val="minor"/>
      </font>
      <alignment horizontal="left" vertical="center" textRotation="0" wrapText="0" indent="1" justifyLastLine="0" shrinkToFit="0" readingOrder="0"/>
    </dxf>
    <dxf>
      <fill>
        <patternFill>
          <bgColor theme="0" tint="-4.9989318521683403E-2"/>
        </patternFill>
      </fill>
    </dxf>
    <dxf>
      <font>
        <b/>
        <i val="0"/>
        <strike val="0"/>
        <color theme="0"/>
      </font>
      <fill>
        <gradientFill degree="90">
          <stop position="0">
            <color theme="3"/>
          </stop>
          <stop position="1">
            <color theme="3"/>
          </stop>
        </gradientFill>
      </fill>
      <border>
        <left style="thin">
          <color theme="3"/>
        </left>
        <right style="thin">
          <color theme="3"/>
        </right>
        <top style="thin">
          <color theme="3"/>
        </top>
        <bottom style="thin">
          <color theme="3"/>
        </bottom>
        <vertical style="thin">
          <color theme="5" tint="0.59996337778862885"/>
        </vertical>
        <horizontal style="thin">
          <color theme="3"/>
        </horizontal>
      </border>
    </dxf>
    <dxf>
      <border>
        <left style="thin">
          <color theme="3"/>
        </left>
        <right style="thin">
          <color theme="3"/>
        </right>
        <top style="thick">
          <color theme="3"/>
        </top>
        <bottom style="thick">
          <color theme="3"/>
        </bottom>
        <vertical style="thin">
          <color theme="6" tint="0.59996337778862885"/>
        </vertical>
        <horizontal style="thin">
          <color theme="6" tint="0.59996337778862885"/>
        </horizontal>
      </border>
    </dxf>
    <dxf>
      <font>
        <b val="0"/>
        <i val="0"/>
        <strike val="0"/>
        <condense val="0"/>
        <extend val="0"/>
        <outline val="0"/>
        <shadow val="0"/>
        <u val="none"/>
        <vertAlign val="baseline"/>
        <sz val="12"/>
        <color theme="1"/>
        <name val="Calibri"/>
        <family val="2"/>
        <scheme val="min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theme="3"/>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outline="0">
        <left/>
        <right/>
        <top/>
        <bottom style="thick">
          <color theme="3"/>
        </bottom>
      </border>
    </dxf>
    <dxf>
      <font>
        <b val="0"/>
        <i val="0"/>
        <strike val="0"/>
        <condense val="0"/>
        <extend val="0"/>
        <outline val="0"/>
        <shadow val="0"/>
        <u val="none"/>
        <vertAlign val="baseline"/>
        <sz val="12"/>
        <color theme="1"/>
        <name val="Calibri"/>
        <family val="2"/>
        <scheme val="min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theme="3"/>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outline="0">
        <left/>
        <right/>
        <top/>
        <bottom style="thick">
          <color theme="3"/>
        </bottom>
      </border>
    </dxf>
    <dxf>
      <font>
        <b val="0"/>
        <i val="0"/>
        <strike val="0"/>
        <condense val="0"/>
        <extend val="0"/>
        <outline val="0"/>
        <shadow val="0"/>
        <u val="none"/>
        <vertAlign val="baseline"/>
        <sz val="12"/>
        <color theme="1"/>
        <name val="Calibri"/>
        <family val="2"/>
        <scheme val="minor"/>
      </font>
      <numFmt numFmtId="0" formatCode="General"/>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theme="3"/>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outline="0">
        <left/>
        <right/>
        <top/>
        <bottom style="thick">
          <color theme="3"/>
        </bottom>
      </border>
    </dxf>
    <dxf>
      <font>
        <b val="0"/>
        <i val="0"/>
        <strike val="0"/>
        <condense val="0"/>
        <extend val="0"/>
        <outline val="0"/>
        <shadow val="0"/>
        <u val="none"/>
        <vertAlign val="baseline"/>
        <sz val="12"/>
        <color theme="1"/>
        <name val="Calibri"/>
        <family val="2"/>
        <scheme val="minor"/>
      </font>
      <numFmt numFmtId="168" formatCode="&quot;$&quot;#,##0.00"/>
      <fill>
        <patternFill patternType="none">
          <fgColor indexed="64"/>
          <bgColor auto="1"/>
        </patternFill>
      </fill>
      <alignment vertical="center" textRotation="0" wrapText="1" indent="0" justifyLastLine="0" shrinkToFit="0" readingOrder="0"/>
    </dxf>
    <dxf>
      <font>
        <b/>
        <i val="0"/>
        <strike val="0"/>
        <condense val="0"/>
        <extend val="0"/>
        <outline val="0"/>
        <shadow val="0"/>
        <u val="none"/>
        <vertAlign val="baseline"/>
        <sz val="12"/>
        <color theme="3"/>
        <name val="Calibri"/>
        <family val="2"/>
        <scheme val="minor"/>
      </font>
      <numFmt numFmtId="168" formatCode="&quot;$&quot;#,##0.00"/>
      <fill>
        <patternFill patternType="none">
          <fgColor indexed="64"/>
          <bgColor indexed="65"/>
        </patternFill>
      </fill>
      <alignment horizontal="general" vertical="center" textRotation="0" wrapText="1" indent="0" justifyLastLine="0" shrinkToFit="0" readingOrder="0"/>
      <border diagonalUp="0" diagonalDown="0" outline="0">
        <left/>
        <right/>
        <top/>
        <bottom style="thick">
          <color theme="3"/>
        </bottom>
      </border>
    </dxf>
    <dxf>
      <font>
        <b val="0"/>
        <i val="0"/>
        <strike val="0"/>
        <condense val="0"/>
        <extend val="0"/>
        <outline val="0"/>
        <shadow val="0"/>
        <u val="none"/>
        <vertAlign val="baseline"/>
        <sz val="12"/>
        <color theme="1"/>
        <name val="Calibri"/>
        <family val="2"/>
        <scheme val="minor"/>
      </font>
      <numFmt numFmtId="168" formatCode="&quot;$&quot;#,##0.00"/>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theme="3"/>
        <name val="Calibri"/>
        <family val="2"/>
        <scheme val="minor"/>
      </font>
      <numFmt numFmtId="168" formatCode="&quot;$&quot;#,##0.00"/>
      <fill>
        <patternFill patternType="none">
          <fgColor indexed="64"/>
          <bgColor indexed="65"/>
        </patternFill>
      </fill>
      <alignment horizontal="general" vertical="center" textRotation="0" wrapText="1" indent="0" justifyLastLine="0" shrinkToFit="0" readingOrder="0"/>
      <border diagonalUp="0" diagonalDown="0" outline="0">
        <left/>
        <right/>
        <top/>
        <bottom style="thick">
          <color theme="3"/>
        </bottom>
      </border>
    </dxf>
    <dxf>
      <font>
        <b val="0"/>
        <i val="0"/>
        <strike val="0"/>
        <condense val="0"/>
        <extend val="0"/>
        <outline val="0"/>
        <shadow val="0"/>
        <u val="none"/>
        <vertAlign val="baseline"/>
        <sz val="12"/>
        <color theme="1"/>
        <name val="Calibri"/>
        <family val="2"/>
        <scheme val="min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theme="3"/>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outline="0">
        <left/>
        <right/>
        <top/>
        <bottom style="thick">
          <color theme="3"/>
        </bottom>
      </border>
    </dxf>
    <dxf>
      <font>
        <b val="0"/>
        <i val="0"/>
        <strike val="0"/>
        <condense val="0"/>
        <extend val="0"/>
        <outline val="0"/>
        <shadow val="0"/>
        <u val="none"/>
        <vertAlign val="baseline"/>
        <sz val="12"/>
        <color theme="1"/>
        <name val="Calibri"/>
        <family val="2"/>
        <scheme val="minor"/>
      </font>
      <fill>
        <patternFill patternType="none">
          <fgColor indexed="64"/>
          <bgColor auto="1"/>
        </patternFill>
      </fill>
      <alignment vertical="center" textRotation="0" wrapText="1" indent="0" justifyLastLine="0" shrinkToFit="0" readingOrder="0"/>
    </dxf>
    <dxf>
      <font>
        <b val="0"/>
        <i val="0"/>
        <strike val="0"/>
        <condense val="0"/>
        <extend val="0"/>
        <outline val="0"/>
        <shadow val="0"/>
        <u val="none"/>
        <vertAlign val="baseline"/>
        <sz val="12"/>
        <color theme="3"/>
        <name val="Calibri"/>
        <family val="2"/>
        <scheme val="minor"/>
      </font>
      <fill>
        <patternFill patternType="none">
          <fgColor indexed="64"/>
          <bgColor indexed="65"/>
        </patternFill>
      </fill>
      <alignment horizontal="general" vertical="center" textRotation="0" wrapText="1" indent="0" justifyLastLine="0" shrinkToFit="0" readingOrder="0"/>
      <border diagonalUp="0" diagonalDown="0" outline="0">
        <left/>
        <right/>
        <top/>
        <bottom style="thick">
          <color theme="3"/>
        </bottom>
      </border>
    </dxf>
    <dxf>
      <font>
        <b val="0"/>
        <i val="0"/>
        <strike val="0"/>
        <condense val="0"/>
        <extend val="0"/>
        <outline val="0"/>
        <shadow val="0"/>
        <u val="none"/>
        <vertAlign val="baseline"/>
        <sz val="12"/>
        <color theme="1"/>
        <name val="Calibri"/>
        <family val="2"/>
        <scheme val="minor"/>
      </font>
      <numFmt numFmtId="169" formatCode="m/d/yyyy;@"/>
      <fill>
        <patternFill patternType="none">
          <fgColor indexed="64"/>
          <bgColor auto="1"/>
        </patternFill>
      </fill>
      <alignment vertical="center" textRotation="0" wrapText="1" indent="0" justifyLastLine="0" shrinkToFit="0" readingOrder="0"/>
    </dxf>
    <dxf>
      <font>
        <b/>
        <i val="0"/>
        <strike val="0"/>
        <condense val="0"/>
        <extend val="0"/>
        <outline val="0"/>
        <shadow val="0"/>
        <u val="none"/>
        <vertAlign val="baseline"/>
        <sz val="12"/>
        <color theme="3"/>
        <name val="Calibri"/>
        <family val="2"/>
        <scheme val="minor"/>
      </font>
      <fill>
        <patternFill patternType="none">
          <fgColor indexed="64"/>
          <bgColor indexed="65"/>
        </patternFill>
      </fill>
      <alignment horizontal="general" vertical="center" textRotation="0" wrapText="1" indent="0" justifyLastLine="0" shrinkToFit="0" readingOrder="0"/>
      <border diagonalUp="0" diagonalDown="0" outline="0">
        <left/>
        <right/>
        <top/>
        <bottom style="thick">
          <color theme="3"/>
        </bottom>
      </border>
    </dxf>
    <dxf>
      <font>
        <strike val="0"/>
        <outline val="0"/>
        <shadow val="0"/>
        <u val="none"/>
        <vertAlign val="baseline"/>
        <sz val="12"/>
        <color theme="3"/>
        <name val="Calibri"/>
        <family val="2"/>
        <scheme val="minor"/>
      </font>
      <alignment textRotation="0" wrapText="1" indent="0" justifyLastLine="0" shrinkToFit="0" readingOrder="0"/>
    </dxf>
    <dxf>
      <font>
        <strike val="0"/>
        <outline val="0"/>
        <shadow val="0"/>
        <u val="none"/>
        <vertAlign val="baseline"/>
        <color auto="1"/>
        <name val="Arial"/>
      </font>
      <fill>
        <patternFill patternType="none">
          <fgColor indexed="64"/>
          <bgColor auto="1"/>
        </patternFill>
      </fill>
      <alignment vertical="top" textRotation="0" wrapText="1" indent="0" justifyLastLine="0" shrinkToFit="0" readingOrder="0"/>
    </dxf>
    <dxf>
      <font>
        <b/>
        <i val="0"/>
        <strike val="0"/>
        <condense val="0"/>
        <extend val="0"/>
        <outline val="0"/>
        <shadow val="0"/>
        <u val="none"/>
        <vertAlign val="baseline"/>
        <sz val="12"/>
        <color auto="1"/>
        <name val="Calibri"/>
        <family val="2"/>
        <scheme val="minor"/>
      </font>
      <fill>
        <patternFill patternType="none">
          <fgColor indexed="64"/>
          <bgColor indexed="65"/>
        </patternFill>
      </fill>
      <alignment horizontal="center" vertical="center" textRotation="0" wrapText="0" indent="0" justifyLastLine="0" shrinkToFit="0" readingOrder="0"/>
    </dxf>
    <dxf>
      <font>
        <strike val="0"/>
        <outline val="0"/>
        <shadow val="0"/>
        <u val="none"/>
        <vertAlign val="baseline"/>
        <sz val="10"/>
        <color theme="1"/>
        <name val="Calibri"/>
        <scheme val="minor"/>
      </font>
      <alignment horizontal="left" vertical="center" textRotation="0" wrapText="0" indent="1" justifyLastLine="0" shrinkToFit="0" readingOrder="0"/>
    </dxf>
    <dxf>
      <font>
        <strike val="0"/>
        <outline val="0"/>
        <shadow val="0"/>
        <u val="none"/>
        <vertAlign val="baseline"/>
        <sz val="10"/>
        <color theme="1"/>
        <name val="Calibri"/>
        <scheme val="minor"/>
      </font>
      <alignment horizontal="right" vertical="center" textRotation="0" wrapText="0" indent="1" justifyLastLine="0" shrinkToFit="0" readingOrder="0"/>
    </dxf>
    <dxf>
      <font>
        <strike val="0"/>
        <outline val="0"/>
        <shadow val="0"/>
        <u val="none"/>
        <vertAlign val="baseline"/>
        <sz val="10"/>
        <color theme="1"/>
        <name val="Calibri"/>
        <scheme val="minor"/>
      </font>
      <alignment horizontal="right" vertical="center" textRotation="0" wrapText="0" indent="1" justifyLastLine="0" shrinkToFit="0" readingOrder="0"/>
    </dxf>
    <dxf>
      <font>
        <strike val="0"/>
        <outline val="0"/>
        <shadow val="0"/>
        <u val="none"/>
        <vertAlign val="baseline"/>
        <sz val="10"/>
        <color theme="1"/>
        <name val="Calibri"/>
        <scheme val="minor"/>
      </font>
      <alignment horizontal="right" vertical="center" textRotation="0" wrapText="0" indent="1" justifyLastLine="0" shrinkToFit="0" readingOrder="0"/>
    </dxf>
    <dxf>
      <font>
        <strike val="0"/>
        <outline val="0"/>
        <shadow val="0"/>
        <u val="none"/>
        <vertAlign val="baseline"/>
        <sz val="10"/>
        <color theme="1"/>
        <name val="Calibri"/>
        <scheme val="minor"/>
      </font>
      <numFmt numFmtId="168" formatCode="&quot;$&quot;#,##0.00"/>
      <alignment horizontal="right" vertical="center" textRotation="0" wrapText="0" indent="1" justifyLastLine="0" shrinkToFit="0" readingOrder="0"/>
    </dxf>
    <dxf>
      <font>
        <strike val="0"/>
        <outline val="0"/>
        <shadow val="0"/>
        <u val="none"/>
        <vertAlign val="baseline"/>
        <sz val="10"/>
        <color theme="1"/>
        <name val="Calibri"/>
        <scheme val="minor"/>
      </font>
      <alignment horizontal="right" vertical="center" textRotation="0" wrapText="0" indent="1" justifyLastLine="0" shrinkToFit="0" readingOrder="0"/>
    </dxf>
    <dxf>
      <font>
        <strike val="0"/>
        <outline val="0"/>
        <shadow val="0"/>
        <u val="none"/>
        <vertAlign val="baseline"/>
        <sz val="10"/>
        <color theme="1"/>
        <name val="Calibri"/>
        <scheme val="minor"/>
      </font>
      <numFmt numFmtId="168" formatCode="&quot;$&quot;#,##0.00"/>
      <alignment horizontal="right" vertical="center" textRotation="0" wrapText="0" indent="1" justifyLastLine="0" shrinkToFit="0" readingOrder="0"/>
    </dxf>
    <dxf>
      <font>
        <strike val="0"/>
        <outline val="0"/>
        <shadow val="0"/>
        <u val="none"/>
        <vertAlign val="baseline"/>
        <sz val="10"/>
        <color theme="1"/>
        <name val="Calibri"/>
        <scheme val="minor"/>
      </font>
      <alignment horizontal="left" vertical="center" textRotation="0" wrapText="0" indent="1" justifyLastLine="0" shrinkToFit="0" readingOrder="0"/>
    </dxf>
    <dxf>
      <font>
        <strike val="0"/>
        <outline val="0"/>
        <shadow val="0"/>
        <u val="none"/>
        <vertAlign val="baseline"/>
        <sz val="10"/>
        <color theme="1"/>
        <name val="Calibri"/>
        <scheme val="minor"/>
      </font>
      <alignment horizontal="left" vertical="center" textRotation="0" wrapText="0" indent="1" justifyLastLine="0" shrinkToFit="0" readingOrder="0"/>
    </dxf>
    <dxf>
      <font>
        <strike val="0"/>
        <outline val="0"/>
        <shadow val="0"/>
        <u val="none"/>
        <vertAlign val="baseline"/>
        <sz val="10"/>
        <color theme="1"/>
        <name val="Calibri"/>
        <scheme val="minor"/>
      </font>
      <alignment horizontal="left" vertical="center" textRotation="0" wrapText="0" indent="1" justifyLastLine="0" shrinkToFit="0" readingOrder="0"/>
    </dxf>
    <dxf>
      <font>
        <strike val="0"/>
        <outline val="0"/>
        <shadow val="0"/>
        <u val="none"/>
        <vertAlign val="baseline"/>
        <sz val="10"/>
        <color theme="1"/>
        <name val="Calibri"/>
        <scheme val="minor"/>
      </font>
      <alignment horizontal="center" vertical="center" textRotation="0" wrapText="0" indent="0" justifyLastLine="0" shrinkToFit="0" readingOrder="0"/>
    </dxf>
    <dxf>
      <font>
        <strike val="0"/>
        <outline val="0"/>
        <shadow val="0"/>
        <u val="none"/>
        <vertAlign val="baseline"/>
        <sz val="10"/>
        <color theme="1"/>
        <name val="Calibri"/>
        <scheme val="minor"/>
      </font>
      <alignment horizontal="general" vertical="center" textRotation="0" wrapText="0" indent="0" justifyLastLine="0" shrinkToFit="0" readingOrder="0"/>
    </dxf>
    <dxf>
      <font>
        <strike val="0"/>
        <outline val="0"/>
        <shadow val="0"/>
        <u val="none"/>
        <vertAlign val="baseline"/>
        <sz val="11"/>
        <color theme="1"/>
        <name val="Calibri"/>
        <scheme val="minor"/>
      </font>
      <fill>
        <patternFill patternType="none">
          <fgColor indexed="64"/>
          <bgColor auto="1"/>
        </patternFill>
      </fill>
      <alignment horizontal="center" vertical="center" textRotation="0" wrapText="1" indent="0" justifyLastLine="0" shrinkToFit="0" readingOrder="0"/>
    </dxf>
    <dxf>
      <fill>
        <patternFill>
          <bgColor theme="0" tint="-4.9989318521683403E-2"/>
        </patternFill>
      </fill>
    </dxf>
    <dxf>
      <font>
        <b/>
        <i val="0"/>
        <strike val="0"/>
        <color theme="0"/>
      </font>
      <fill>
        <patternFill>
          <bgColor theme="3"/>
        </patternFill>
      </fill>
      <border>
        <left style="thin">
          <color theme="3"/>
        </left>
        <right style="thin">
          <color theme="3"/>
        </right>
        <top style="thin">
          <color theme="3"/>
        </top>
        <bottom style="thin">
          <color theme="3"/>
        </bottom>
        <vertical style="thin">
          <color theme="5" tint="0.59996337778862885"/>
        </vertical>
        <horizontal style="thin">
          <color theme="3"/>
        </horizontal>
      </border>
    </dxf>
    <dxf>
      <border>
        <left style="thin">
          <color theme="3"/>
        </left>
        <right style="thin">
          <color theme="3"/>
        </right>
        <top style="thick">
          <color theme="3"/>
        </top>
        <bottom style="thick">
          <color theme="3"/>
        </bottom>
        <vertical style="thin">
          <color theme="6" tint="0.59996337778862885"/>
        </vertical>
        <horizontal style="thin">
          <color theme="6" tint="0.59996337778862885"/>
        </horizontal>
      </border>
    </dxf>
    <dxf>
      <numFmt numFmtId="168" formatCode="&quot;$&quot;#,##0.00"/>
      <alignment horizontal="center" vertical="center" textRotation="0" wrapText="0" indent="0" justifyLastLine="0" shrinkToFit="0" readingOrder="0"/>
    </dxf>
    <dxf>
      <alignment horizontal="left" vertical="center" textRotation="0" wrapText="0" indent="2" justifyLastLine="0" shrinkToFit="0" readingOrder="0"/>
    </dxf>
    <dxf>
      <alignment vertical="center" textRotation="0" wrapText="0" indent="0" justifyLastLine="0" shrinkToFit="0" readingOrder="0"/>
    </dxf>
    <dxf>
      <font>
        <b/>
        <strike val="0"/>
        <outline val="0"/>
        <shadow val="0"/>
        <u val="none"/>
        <vertAlign val="baseline"/>
        <sz val="12"/>
        <color theme="1"/>
        <name val="Calibri Light"/>
        <family val="2"/>
        <scheme val="major"/>
      </font>
      <alignment horizontal="general" vertical="center" textRotation="0" wrapText="0" indent="0" justifyLastLine="0" shrinkToFit="0" readingOrder="0"/>
    </dxf>
    <dxf>
      <fill>
        <patternFill>
          <bgColor theme="0" tint="-4.9989318521683403E-2"/>
        </patternFill>
      </fill>
    </dxf>
    <dxf>
      <font>
        <b val="0"/>
        <i val="0"/>
        <strike val="0"/>
        <color theme="0"/>
      </font>
      <fill>
        <gradientFill degree="90">
          <stop position="0">
            <color theme="3"/>
          </stop>
          <stop position="1">
            <color theme="3" tint="-0.25098422193060094"/>
          </stop>
        </gradientFill>
      </fill>
      <border>
        <left style="thin">
          <color theme="3"/>
        </left>
        <right style="thin">
          <color theme="3"/>
        </right>
        <top style="thin">
          <color theme="3"/>
        </top>
        <bottom style="thin">
          <color theme="3"/>
        </bottom>
        <vertical style="thin">
          <color theme="5" tint="0.59996337778862885"/>
        </vertical>
        <horizontal style="thin">
          <color theme="3"/>
        </horizontal>
      </border>
    </dxf>
    <dxf>
      <border>
        <left style="thin">
          <color theme="3"/>
        </left>
        <right style="thin">
          <color theme="3"/>
        </right>
        <top style="thick">
          <color theme="3"/>
        </top>
        <bottom style="thick">
          <color theme="3"/>
        </bottom>
        <vertical style="thin">
          <color theme="6" tint="0.59996337778862885"/>
        </vertical>
        <horizontal style="thin">
          <color theme="6" tint="0.59996337778862885"/>
        </horizontal>
      </border>
    </dxf>
    <dxf>
      <fill>
        <patternFill>
          <bgColor theme="0" tint="-4.9989318521683403E-2"/>
        </patternFill>
      </fill>
    </dxf>
    <dxf>
      <font>
        <b val="0"/>
        <i val="0"/>
        <strike val="0"/>
        <color theme="0"/>
      </font>
      <fill>
        <gradientFill degree="90">
          <stop position="0">
            <color theme="3"/>
          </stop>
          <stop position="1">
            <color theme="3" tint="-0.25098422193060094"/>
          </stop>
        </gradientFill>
      </fill>
      <border>
        <left style="thin">
          <color theme="3"/>
        </left>
        <right style="thin">
          <color theme="3"/>
        </right>
        <top style="thin">
          <color theme="3"/>
        </top>
        <bottom style="thin">
          <color theme="3"/>
        </bottom>
        <vertical style="thin">
          <color theme="5" tint="0.59996337778862885"/>
        </vertical>
        <horizontal style="thin">
          <color theme="3"/>
        </horizontal>
      </border>
    </dxf>
    <dxf>
      <border>
        <left style="thin">
          <color theme="3"/>
        </left>
        <right style="thin">
          <color theme="3"/>
        </right>
        <top style="thick">
          <color theme="3"/>
        </top>
        <bottom style="thick">
          <color theme="3"/>
        </bottom>
        <vertical style="thin">
          <color theme="6" tint="0.59996337778862885"/>
        </vertical>
        <horizontal style="thin">
          <color theme="6" tint="0.59996337778862885"/>
        </horizontal>
      </border>
    </dxf>
  </dxfs>
  <tableStyles count="5" defaultTableStyle="TableStyleMedium2" defaultPivotStyle="PivotStyleLight16">
    <tableStyle name="Address Book" pivot="0" count="5" xr9:uid="{51072A61-5C82-48B2-855D-E9A6D2822F7E}">
      <tableStyleElement type="wholeTable" dxfId="183"/>
      <tableStyleElement type="headerRow" dxfId="182"/>
      <tableStyleElement type="totalRow" dxfId="181"/>
      <tableStyleElement type="firstRowStripe" dxfId="180"/>
      <tableStyleElement type="secondRowStripe" dxfId="179"/>
    </tableStyle>
    <tableStyle name="Business Table" pivot="0" count="3" xr9:uid="{32D7FB0E-E0A1-45E7-B4CE-9C2B04A663F1}">
      <tableStyleElement type="wholeTable" dxfId="245"/>
      <tableStyleElement type="headerRow" dxfId="244"/>
      <tableStyleElement type="secondRowStripe" dxfId="243"/>
    </tableStyle>
    <tableStyle name="Business Table 2" pivot="0" count="3" xr9:uid="{05048C0F-1265-425B-8002-62D7DFCF66B7}">
      <tableStyleElement type="wholeTable" dxfId="242"/>
      <tableStyleElement type="headerRow" dxfId="241"/>
      <tableStyleElement type="secondRowStripe" dxfId="240"/>
    </tableStyle>
    <tableStyle name="Business Table 3" pivot="0" count="3" xr9:uid="{43E78A0E-B9BF-4468-BA4C-4539CF115854}">
      <tableStyleElement type="wholeTable" dxfId="235"/>
      <tableStyleElement type="headerRow" dxfId="234"/>
      <tableStyleElement type="secondRowStripe" dxfId="233"/>
    </tableStyle>
    <tableStyle name="Business Table 4" pivot="0" count="3" xr9:uid="{2E6AFD7E-1AB0-4EB5-91CF-30A8BB615583}">
      <tableStyleElement type="wholeTable" dxfId="200"/>
      <tableStyleElement type="headerRow" dxfId="199"/>
      <tableStyleElement type="secondRowStripe" dxfId="198"/>
    </tableStyle>
  </tableStyles>
  <colors>
    <mruColors>
      <color rgb="FFFF00FF"/>
      <color rgb="FF0066FF"/>
      <color rgb="FFFFFFFF"/>
      <color rgb="FFFFCC99"/>
      <color rgb="FF00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6.992785094688278E-2"/>
          <c:y val="0.21633081135639012"/>
          <c:w val="0.46984546214234429"/>
          <c:h val="0.72258965604501546"/>
        </c:manualLayout>
      </c:layout>
      <c:pieChart>
        <c:varyColors val="1"/>
        <c:ser>
          <c:idx val="0"/>
          <c:order val="0"/>
          <c:tx>
            <c:strRef>
              <c:f>'Party Planner'!$J$39:$N$39</c:f>
              <c:strCache>
                <c:ptCount val="1"/>
                <c:pt idx="0">
                  <c:v>% OF BUDGET</c:v>
                </c:pt>
              </c:strCache>
            </c:strRef>
          </c:tx>
          <c:spPr>
            <a:ln>
              <a:noFill/>
            </a:ln>
            <a:effectLst>
              <a:outerShdw blurRad="228600" dist="76200" dir="8100000" algn="tr" rotWithShape="0">
                <a:prstClr val="black">
                  <a:alpha val="40000"/>
                </a:prstClr>
              </a:outerShdw>
            </a:effectLst>
            <a:scene3d>
              <a:camera prst="orthographicFront"/>
              <a:lightRig rig="threePt" dir="t">
                <a:rot lat="0" lon="0" rev="5400000"/>
              </a:lightRig>
            </a:scene3d>
            <a:sp3d/>
          </c:spPr>
          <c:dPt>
            <c:idx val="0"/>
            <c:bubble3D val="0"/>
            <c:spPr>
              <a:solidFill>
                <a:schemeClr val="accent1"/>
              </a:solidFill>
              <a:ln w="19050">
                <a:noFill/>
              </a:ln>
              <a:effectLst>
                <a:outerShdw blurRad="228600" dist="76200" dir="8100000" algn="tr" rotWithShape="0">
                  <a:prstClr val="black">
                    <a:alpha val="40000"/>
                  </a:prstClr>
                </a:outerShdw>
              </a:effectLst>
              <a:scene3d>
                <a:camera prst="orthographicFront"/>
                <a:lightRig rig="threePt" dir="t">
                  <a:rot lat="0" lon="0" rev="5400000"/>
                </a:lightRig>
              </a:scene3d>
              <a:sp3d/>
            </c:spPr>
            <c:extLst>
              <c:ext xmlns:c16="http://schemas.microsoft.com/office/drawing/2014/chart" uri="{C3380CC4-5D6E-409C-BE32-E72D297353CC}">
                <c16:uniqueId val="{00000001-9ED2-426F-9B99-99EC53816AF6}"/>
              </c:ext>
            </c:extLst>
          </c:dPt>
          <c:dPt>
            <c:idx val="1"/>
            <c:bubble3D val="0"/>
            <c:spPr>
              <a:solidFill>
                <a:schemeClr val="accent2"/>
              </a:solidFill>
              <a:ln w="19050">
                <a:noFill/>
              </a:ln>
              <a:effectLst>
                <a:outerShdw blurRad="228600" dist="76200" dir="8100000" algn="tr" rotWithShape="0">
                  <a:prstClr val="black">
                    <a:alpha val="40000"/>
                  </a:prstClr>
                </a:outerShdw>
              </a:effectLst>
              <a:scene3d>
                <a:camera prst="orthographicFront"/>
                <a:lightRig rig="threePt" dir="t">
                  <a:rot lat="0" lon="0" rev="5400000"/>
                </a:lightRig>
              </a:scene3d>
              <a:sp3d/>
            </c:spPr>
            <c:extLst>
              <c:ext xmlns:c16="http://schemas.microsoft.com/office/drawing/2014/chart" uri="{C3380CC4-5D6E-409C-BE32-E72D297353CC}">
                <c16:uniqueId val="{00000003-9ED2-426F-9B99-99EC53816AF6}"/>
              </c:ext>
            </c:extLst>
          </c:dPt>
          <c:dPt>
            <c:idx val="2"/>
            <c:bubble3D val="0"/>
            <c:spPr>
              <a:solidFill>
                <a:schemeClr val="accent3"/>
              </a:solidFill>
              <a:ln w="19050">
                <a:noFill/>
              </a:ln>
              <a:effectLst>
                <a:outerShdw blurRad="228600" dist="76200" dir="8100000" algn="tr" rotWithShape="0">
                  <a:prstClr val="black">
                    <a:alpha val="40000"/>
                  </a:prstClr>
                </a:outerShdw>
              </a:effectLst>
              <a:scene3d>
                <a:camera prst="orthographicFront"/>
                <a:lightRig rig="threePt" dir="t">
                  <a:rot lat="0" lon="0" rev="5400000"/>
                </a:lightRig>
              </a:scene3d>
              <a:sp3d/>
            </c:spPr>
            <c:extLst>
              <c:ext xmlns:c16="http://schemas.microsoft.com/office/drawing/2014/chart" uri="{C3380CC4-5D6E-409C-BE32-E72D297353CC}">
                <c16:uniqueId val="{00000005-9ED2-426F-9B99-99EC53816AF6}"/>
              </c:ext>
            </c:extLst>
          </c:dPt>
          <c:dPt>
            <c:idx val="3"/>
            <c:bubble3D val="0"/>
            <c:spPr>
              <a:solidFill>
                <a:schemeClr val="accent4"/>
              </a:solidFill>
              <a:ln w="19050">
                <a:noFill/>
              </a:ln>
              <a:effectLst>
                <a:outerShdw blurRad="228600" dist="76200" dir="8100000" algn="tr" rotWithShape="0">
                  <a:prstClr val="black">
                    <a:alpha val="40000"/>
                  </a:prstClr>
                </a:outerShdw>
              </a:effectLst>
              <a:scene3d>
                <a:camera prst="orthographicFront"/>
                <a:lightRig rig="threePt" dir="t">
                  <a:rot lat="0" lon="0" rev="5400000"/>
                </a:lightRig>
              </a:scene3d>
              <a:sp3d/>
            </c:spPr>
            <c:extLst>
              <c:ext xmlns:c16="http://schemas.microsoft.com/office/drawing/2014/chart" uri="{C3380CC4-5D6E-409C-BE32-E72D297353CC}">
                <c16:uniqueId val="{00000007-9ED2-426F-9B99-99EC53816AF6}"/>
              </c:ext>
            </c:extLst>
          </c:dPt>
          <c:dPt>
            <c:idx val="4"/>
            <c:bubble3D val="0"/>
            <c:spPr>
              <a:solidFill>
                <a:schemeClr val="accent5"/>
              </a:solidFill>
              <a:ln w="19050">
                <a:noFill/>
              </a:ln>
              <a:effectLst>
                <a:outerShdw blurRad="228600" dist="76200" dir="8100000" algn="tr" rotWithShape="0">
                  <a:prstClr val="black">
                    <a:alpha val="40000"/>
                  </a:prstClr>
                </a:outerShdw>
              </a:effectLst>
              <a:scene3d>
                <a:camera prst="orthographicFront"/>
                <a:lightRig rig="threePt" dir="t">
                  <a:rot lat="0" lon="0" rev="5400000"/>
                </a:lightRig>
              </a:scene3d>
              <a:sp3d/>
            </c:spPr>
            <c:extLst>
              <c:ext xmlns:c16="http://schemas.microsoft.com/office/drawing/2014/chart" uri="{C3380CC4-5D6E-409C-BE32-E72D297353CC}">
                <c16:uniqueId val="{00000009-9ED2-426F-9B99-99EC53816AF6}"/>
              </c:ext>
            </c:extLst>
          </c:dPt>
          <c:dPt>
            <c:idx val="5"/>
            <c:bubble3D val="0"/>
            <c:spPr>
              <a:solidFill>
                <a:schemeClr val="accent6"/>
              </a:solidFill>
              <a:ln w="19050">
                <a:noFill/>
              </a:ln>
              <a:effectLst>
                <a:outerShdw blurRad="228600" dist="76200" dir="8100000" algn="tr" rotWithShape="0">
                  <a:prstClr val="black">
                    <a:alpha val="40000"/>
                  </a:prstClr>
                </a:outerShdw>
              </a:effectLst>
              <a:scene3d>
                <a:camera prst="orthographicFront"/>
                <a:lightRig rig="threePt" dir="t">
                  <a:rot lat="0" lon="0" rev="5400000"/>
                </a:lightRig>
              </a:scene3d>
              <a:sp3d/>
            </c:spPr>
            <c:extLst>
              <c:ext xmlns:c16="http://schemas.microsoft.com/office/drawing/2014/chart" uri="{C3380CC4-5D6E-409C-BE32-E72D297353CC}">
                <c16:uniqueId val="{0000000B-9ED2-426F-9B99-99EC53816AF6}"/>
              </c:ext>
            </c:extLst>
          </c:dPt>
          <c:dPt>
            <c:idx val="6"/>
            <c:bubble3D val="0"/>
            <c:spPr>
              <a:solidFill>
                <a:schemeClr val="accent1">
                  <a:lumMod val="60000"/>
                </a:schemeClr>
              </a:solidFill>
              <a:ln w="19050">
                <a:noFill/>
              </a:ln>
              <a:effectLst>
                <a:outerShdw blurRad="228600" dist="76200" dir="8100000" algn="tr" rotWithShape="0">
                  <a:prstClr val="black">
                    <a:alpha val="40000"/>
                  </a:prstClr>
                </a:outerShdw>
              </a:effectLst>
              <a:scene3d>
                <a:camera prst="orthographicFront"/>
                <a:lightRig rig="threePt" dir="t">
                  <a:rot lat="0" lon="0" rev="5400000"/>
                </a:lightRig>
              </a:scene3d>
              <a:sp3d/>
            </c:spPr>
            <c:extLst>
              <c:ext xmlns:c16="http://schemas.microsoft.com/office/drawing/2014/chart" uri="{C3380CC4-5D6E-409C-BE32-E72D297353CC}">
                <c16:uniqueId val="{0000000D-9ED2-426F-9B99-99EC53816AF6}"/>
              </c:ext>
            </c:extLst>
          </c:dPt>
          <c:dPt>
            <c:idx val="7"/>
            <c:bubble3D val="0"/>
            <c:spPr>
              <a:solidFill>
                <a:schemeClr val="accent2">
                  <a:lumMod val="60000"/>
                </a:schemeClr>
              </a:solidFill>
              <a:ln w="19050">
                <a:noFill/>
              </a:ln>
              <a:effectLst>
                <a:outerShdw blurRad="228600" dist="76200" dir="8100000" algn="tr" rotWithShape="0">
                  <a:prstClr val="black">
                    <a:alpha val="40000"/>
                  </a:prstClr>
                </a:outerShdw>
              </a:effectLst>
              <a:scene3d>
                <a:camera prst="orthographicFront"/>
                <a:lightRig rig="threePt" dir="t">
                  <a:rot lat="0" lon="0" rev="5400000"/>
                </a:lightRig>
              </a:scene3d>
              <a:sp3d/>
            </c:spPr>
            <c:extLst>
              <c:ext xmlns:c16="http://schemas.microsoft.com/office/drawing/2014/chart" uri="{C3380CC4-5D6E-409C-BE32-E72D297353CC}">
                <c16:uniqueId val="{0000000F-9ED2-426F-9B99-99EC53816AF6}"/>
              </c:ext>
            </c:extLst>
          </c:dPt>
          <c:cat>
            <c:strRef>
              <c:f>'Party Planner'!$C$40:$I$47</c:f>
              <c:strCache>
                <c:ptCount val="8"/>
                <c:pt idx="0">
                  <c:v>Venue</c:v>
                </c:pt>
                <c:pt idx="1">
                  <c:v>Decor</c:v>
                </c:pt>
                <c:pt idx="2">
                  <c:v>Food / Beverage</c:v>
                </c:pt>
                <c:pt idx="3">
                  <c:v>Entertainment</c:v>
                </c:pt>
                <c:pt idx="4">
                  <c:v>Event Documentation</c:v>
                </c:pt>
                <c:pt idx="5">
                  <c:v>Attendee / Guest Services</c:v>
                </c:pt>
                <c:pt idx="6">
                  <c:v>Invitations</c:v>
                </c:pt>
                <c:pt idx="7">
                  <c:v>Other</c:v>
                </c:pt>
              </c:strCache>
            </c:strRef>
          </c:cat>
          <c:val>
            <c:numRef>
              <c:f>'Party Planner'!$J$40:$J$47</c:f>
              <c:numCache>
                <c:formatCode>0%</c:formatCode>
                <c:ptCount val="8"/>
                <c:pt idx="0">
                  <c:v>0.2</c:v>
                </c:pt>
                <c:pt idx="1">
                  <c:v>0.2</c:v>
                </c:pt>
                <c:pt idx="2">
                  <c:v>0.1</c:v>
                </c:pt>
                <c:pt idx="3">
                  <c:v>0.1</c:v>
                </c:pt>
                <c:pt idx="4">
                  <c:v>0.1</c:v>
                </c:pt>
                <c:pt idx="5">
                  <c:v>0.1</c:v>
                </c:pt>
                <c:pt idx="6">
                  <c:v>0.1</c:v>
                </c:pt>
                <c:pt idx="7">
                  <c:v>0.1</c:v>
                </c:pt>
              </c:numCache>
            </c:numRef>
          </c:val>
          <c:extLst>
            <c:ext xmlns:c16="http://schemas.microsoft.com/office/drawing/2014/chart" uri="{C3380CC4-5D6E-409C-BE32-E72D297353CC}">
              <c16:uniqueId val="{00000010-9ED2-426F-9B99-99EC53816AF6}"/>
            </c:ext>
          </c:extLst>
        </c:ser>
        <c:ser>
          <c:idx val="1"/>
          <c:order val="1"/>
          <c:tx>
            <c:strRef>
              <c:f>'Party Planner'!$O$39:$S$39</c:f>
              <c:strCache>
                <c:ptCount val="1"/>
                <c:pt idx="0">
                  <c:v>SUBTOTALS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12-9ED2-426F-9B99-99EC53816AF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4-9ED2-426F-9B99-99EC53816AF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16-9ED2-426F-9B99-99EC53816AF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18-9ED2-426F-9B99-99EC53816AF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1A-9ED2-426F-9B99-99EC53816AF6}"/>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1C-9ED2-426F-9B99-99EC53816AF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1E-9ED2-426F-9B99-99EC53816AF6}"/>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20-9ED2-426F-9B99-99EC53816AF6}"/>
              </c:ext>
            </c:extLst>
          </c:dPt>
          <c:cat>
            <c:strRef>
              <c:f>'Party Planner'!$C$40:$I$47</c:f>
              <c:strCache>
                <c:ptCount val="8"/>
                <c:pt idx="0">
                  <c:v>Venue</c:v>
                </c:pt>
                <c:pt idx="1">
                  <c:v>Decor</c:v>
                </c:pt>
                <c:pt idx="2">
                  <c:v>Food / Beverage</c:v>
                </c:pt>
                <c:pt idx="3">
                  <c:v>Entertainment</c:v>
                </c:pt>
                <c:pt idx="4">
                  <c:v>Event Documentation</c:v>
                </c:pt>
                <c:pt idx="5">
                  <c:v>Attendee / Guest Services</c:v>
                </c:pt>
                <c:pt idx="6">
                  <c:v>Invitations</c:v>
                </c:pt>
                <c:pt idx="7">
                  <c:v>Other</c:v>
                </c:pt>
              </c:strCache>
            </c:strRef>
          </c:cat>
          <c:val>
            <c:numRef>
              <c:f>'Party Planner'!$O$40:$O$47</c:f>
              <c:numCache>
                <c:formatCode>"$"#,##0.00</c:formatCode>
                <c:ptCount val="8"/>
                <c:pt idx="0">
                  <c:v>100</c:v>
                </c:pt>
                <c:pt idx="1">
                  <c:v>100</c:v>
                </c:pt>
                <c:pt idx="2">
                  <c:v>50</c:v>
                </c:pt>
                <c:pt idx="3">
                  <c:v>50</c:v>
                </c:pt>
                <c:pt idx="4">
                  <c:v>50</c:v>
                </c:pt>
                <c:pt idx="5">
                  <c:v>50</c:v>
                </c:pt>
                <c:pt idx="6">
                  <c:v>50</c:v>
                </c:pt>
                <c:pt idx="7">
                  <c:v>50</c:v>
                </c:pt>
              </c:numCache>
            </c:numRef>
          </c:val>
          <c:extLst>
            <c:ext xmlns:c16="http://schemas.microsoft.com/office/drawing/2014/chart" uri="{C3380CC4-5D6E-409C-BE32-E72D297353CC}">
              <c16:uniqueId val="{00000021-9ED2-426F-9B99-99EC53816AF6}"/>
            </c:ext>
          </c:extLst>
        </c:ser>
        <c:dLbls>
          <c:showLegendKey val="0"/>
          <c:showVal val="0"/>
          <c:showCatName val="0"/>
          <c:showSerName val="0"/>
          <c:showPercent val="0"/>
          <c:showBubbleSize val="0"/>
          <c:showLeaderLines val="0"/>
        </c:dLbls>
        <c:firstSliceAng val="0"/>
      </c:pieChart>
      <c:spPr>
        <a:noFill/>
        <a:ln>
          <a:noFill/>
        </a:ln>
        <a:effectLst/>
      </c:spPr>
    </c:plotArea>
    <c:legend>
      <c:legendPos val="tr"/>
      <c:layout>
        <c:manualLayout>
          <c:xMode val="edge"/>
          <c:yMode val="edge"/>
          <c:x val="0.57033791179689985"/>
          <c:y val="0.28045966858189209"/>
          <c:w val="0.39976672198486402"/>
          <c:h val="0.62069377475109977"/>
        </c:manualLayout>
      </c:layout>
      <c:overlay val="0"/>
      <c:txPr>
        <a:bodyPr rot="0" vert="horz"/>
        <a:lstStyle/>
        <a:p>
          <a:pPr>
            <a:defRPr sz="1050"/>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hyperlink" Target="https://www.bizwiz.co.in/" TargetMode="External"/><Relationship Id="rId2" Type="http://schemas.openxmlformats.org/officeDocument/2006/relationships/hyperlink" Target="https://www.bizwiz.co.in/events" TargetMode="External"/><Relationship Id="rId1" Type="http://schemas.openxmlformats.org/officeDocument/2006/relationships/hyperlink" Target="https://www.youtube.com/channel/UCSbhpRGXECpL5cBK6L_Ug6w?view_as=subscriber" TargetMode="External"/></Relationships>
</file>

<file path=xl/drawings/_rels/drawing2.xml.rels><?xml version="1.0" encoding="UTF-8" standalone="yes"?>
<Relationships xmlns="http://schemas.openxmlformats.org/package/2006/relationships"><Relationship Id="rId2" Type="http://schemas.microsoft.com/office/2007/relationships/hdphoto" Target="../media/hdphoto1.wdp"/><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4.jpeg"/></Relationships>
</file>

<file path=xl/drawings/_rels/drawing6.xml.rels><?xml version="1.0" encoding="UTF-8" standalone="yes"?>
<Relationships xmlns="http://schemas.openxmlformats.org/package/2006/relationships"><Relationship Id="rId3" Type="http://schemas.openxmlformats.org/officeDocument/2006/relationships/image" Target="../media/image6.svg"/><Relationship Id="rId2" Type="http://schemas.openxmlformats.org/officeDocument/2006/relationships/image" Target="../media/image5.png"/><Relationship Id="rId1" Type="http://schemas.openxmlformats.org/officeDocument/2006/relationships/chart" Target="../charts/chart1.xml"/><Relationship Id="rId4"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xdr:twoCellAnchor>
    <xdr:from>
      <xdr:col>1</xdr:col>
      <xdr:colOff>44450</xdr:colOff>
      <xdr:row>5</xdr:row>
      <xdr:rowOff>101600</xdr:rowOff>
    </xdr:from>
    <xdr:to>
      <xdr:col>1</xdr:col>
      <xdr:colOff>2184400</xdr:colOff>
      <xdr:row>8</xdr:row>
      <xdr:rowOff>25400</xdr:rowOff>
    </xdr:to>
    <xdr:sp macro="" textlink="">
      <xdr:nvSpPr>
        <xdr:cNvPr id="6" name="Rectangle 5">
          <a:hlinkClick xmlns:r="http://schemas.openxmlformats.org/officeDocument/2006/relationships" r:id="rId1"/>
          <a:extLst>
            <a:ext uri="{FF2B5EF4-FFF2-40B4-BE49-F238E27FC236}">
              <a16:creationId xmlns:a16="http://schemas.microsoft.com/office/drawing/2014/main" id="{C3FD2D8C-72F4-465D-906F-77E550F6E4B1}"/>
            </a:ext>
          </a:extLst>
        </xdr:cNvPr>
        <xdr:cNvSpPr/>
      </xdr:nvSpPr>
      <xdr:spPr bwMode="auto">
        <a:xfrm>
          <a:off x="247650" y="2171700"/>
          <a:ext cx="2139950" cy="400050"/>
        </a:xfrm>
        <a:prstGeom prst="rect">
          <a:avLst/>
        </a:prstGeom>
        <a:solidFill>
          <a:srgbClr val="002060"/>
        </a:solidFill>
        <a:ln w="38100" cap="flat" cmpd="sng" algn="ctr">
          <a:noFill/>
          <a:prstDash val="solid"/>
          <a:round/>
          <a:headEnd type="none" w="med" len="med"/>
          <a:tailEnd type="none" w="med" len="med"/>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txBody>
        <a:bodyPr vertOverflow="clip" wrap="square" lIns="18288" tIns="0" rIns="0" bIns="0" rtlCol="0" anchor="ctr" upright="1"/>
        <a:lstStyle/>
        <a:p>
          <a:pPr algn="ctr"/>
          <a:r>
            <a:rPr lang="en-IN" sz="1400" b="1">
              <a:solidFill>
                <a:schemeClr val="bg1"/>
              </a:solidFill>
              <a:latin typeface="Lato" panose="020F0502020204030203" pitchFamily="34" charset="0"/>
              <a:cs typeface="Lato" panose="020F0502020204030203" pitchFamily="34" charset="0"/>
            </a:rPr>
            <a:t>Join our Channel Now</a:t>
          </a:r>
        </a:p>
      </xdr:txBody>
    </xdr:sp>
    <xdr:clientData/>
  </xdr:twoCellAnchor>
  <xdr:twoCellAnchor>
    <xdr:from>
      <xdr:col>1</xdr:col>
      <xdr:colOff>50800</xdr:colOff>
      <xdr:row>13</xdr:row>
      <xdr:rowOff>133350</xdr:rowOff>
    </xdr:from>
    <xdr:to>
      <xdr:col>1</xdr:col>
      <xdr:colOff>2190750</xdr:colOff>
      <xdr:row>16</xdr:row>
      <xdr:rowOff>57150</xdr:rowOff>
    </xdr:to>
    <xdr:sp macro="" textlink="">
      <xdr:nvSpPr>
        <xdr:cNvPr id="7" name="Rectangle 6">
          <a:hlinkClick xmlns:r="http://schemas.openxmlformats.org/officeDocument/2006/relationships" r:id="rId2"/>
          <a:extLst>
            <a:ext uri="{FF2B5EF4-FFF2-40B4-BE49-F238E27FC236}">
              <a16:creationId xmlns:a16="http://schemas.microsoft.com/office/drawing/2014/main" id="{26F31846-C3E6-424E-BF77-D56BD7192C97}"/>
            </a:ext>
          </a:extLst>
        </xdr:cNvPr>
        <xdr:cNvSpPr/>
      </xdr:nvSpPr>
      <xdr:spPr bwMode="auto">
        <a:xfrm>
          <a:off x="254000" y="3041650"/>
          <a:ext cx="2139950" cy="400050"/>
        </a:xfrm>
        <a:prstGeom prst="rect">
          <a:avLst/>
        </a:prstGeom>
        <a:solidFill>
          <a:schemeClr val="accent6">
            <a:lumMod val="50000"/>
          </a:schemeClr>
        </a:solidFill>
        <a:ln w="38100" cap="flat" cmpd="sng" algn="ctr">
          <a:noFill/>
          <a:prstDash val="solid"/>
          <a:round/>
          <a:headEnd type="none" w="med" len="med"/>
          <a:tailEnd type="none" w="med" len="med"/>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txBody>
        <a:bodyPr vertOverflow="clip" wrap="square" lIns="18288" tIns="0" rIns="0" bIns="0" rtlCol="0" anchor="ctr" upright="1"/>
        <a:lstStyle/>
        <a:p>
          <a:pPr algn="ctr"/>
          <a:r>
            <a:rPr lang="en-IN" sz="1400" b="1">
              <a:solidFill>
                <a:schemeClr val="bg1"/>
              </a:solidFill>
              <a:latin typeface="Lato" panose="020F0502020204030203" pitchFamily="34" charset="0"/>
              <a:cs typeface="Lato" panose="020F0502020204030203" pitchFamily="34" charset="0"/>
            </a:rPr>
            <a:t>Check other Courses</a:t>
          </a:r>
        </a:p>
      </xdr:txBody>
    </xdr:sp>
    <xdr:clientData/>
  </xdr:twoCellAnchor>
  <xdr:twoCellAnchor>
    <xdr:from>
      <xdr:col>1</xdr:col>
      <xdr:colOff>38100</xdr:colOff>
      <xdr:row>21</xdr:row>
      <xdr:rowOff>120650</xdr:rowOff>
    </xdr:from>
    <xdr:to>
      <xdr:col>1</xdr:col>
      <xdr:colOff>2178050</xdr:colOff>
      <xdr:row>24</xdr:row>
      <xdr:rowOff>44450</xdr:rowOff>
    </xdr:to>
    <xdr:sp macro="" textlink="">
      <xdr:nvSpPr>
        <xdr:cNvPr id="8" name="Rectangle 7">
          <a:hlinkClick xmlns:r="http://schemas.openxmlformats.org/officeDocument/2006/relationships" r:id="rId3"/>
          <a:extLst>
            <a:ext uri="{FF2B5EF4-FFF2-40B4-BE49-F238E27FC236}">
              <a16:creationId xmlns:a16="http://schemas.microsoft.com/office/drawing/2014/main" id="{96D1D7E2-BA74-4B61-ADDB-4148D152E9E8}"/>
            </a:ext>
          </a:extLst>
        </xdr:cNvPr>
        <xdr:cNvSpPr/>
      </xdr:nvSpPr>
      <xdr:spPr bwMode="auto">
        <a:xfrm>
          <a:off x="241300" y="4584700"/>
          <a:ext cx="2139950" cy="400050"/>
        </a:xfrm>
        <a:prstGeom prst="rect">
          <a:avLst/>
        </a:prstGeom>
        <a:solidFill>
          <a:srgbClr val="0070C0"/>
        </a:solidFill>
        <a:ln w="38100" cap="flat" cmpd="sng" algn="ctr">
          <a:noFill/>
          <a:prstDash val="solid"/>
          <a:round/>
          <a:headEnd type="none" w="med" len="med"/>
          <a:tailEnd type="none" w="med" len="med"/>
        </a:ln>
        <a:effectLst>
          <a:outerShdw blurRad="107950" dist="12700" dir="5400000" algn="ctr">
            <a:srgbClr val="000000"/>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txBody>
        <a:bodyPr vertOverflow="clip" wrap="square" lIns="18288" tIns="0" rIns="0" bIns="0" rtlCol="0" anchor="ctr" upright="1"/>
        <a:lstStyle/>
        <a:p>
          <a:pPr algn="ctr"/>
          <a:r>
            <a:rPr lang="en-IN" sz="1400" b="1">
              <a:solidFill>
                <a:schemeClr val="bg1"/>
              </a:solidFill>
              <a:latin typeface="Lato" panose="020F0502020204030203" pitchFamily="34" charset="0"/>
              <a:cs typeface="Lato" panose="020F0502020204030203" pitchFamily="34" charset="0"/>
            </a:rPr>
            <a:t>Check Our Tools</a:t>
          </a:r>
        </a:p>
      </xdr:txBody>
    </xdr:sp>
    <xdr:clientData/>
  </xdr:twoCellAnchor>
  <xdr:twoCellAnchor>
    <xdr:from>
      <xdr:col>3</xdr:col>
      <xdr:colOff>304800</xdr:colOff>
      <xdr:row>1</xdr:row>
      <xdr:rowOff>88900</xdr:rowOff>
    </xdr:from>
    <xdr:to>
      <xdr:col>7</xdr:col>
      <xdr:colOff>514350</xdr:colOff>
      <xdr:row>10</xdr:row>
      <xdr:rowOff>146050</xdr:rowOff>
    </xdr:to>
    <xdr:sp macro="" textlink="">
      <xdr:nvSpPr>
        <xdr:cNvPr id="9" name="TextBox 8">
          <a:extLst>
            <a:ext uri="{FF2B5EF4-FFF2-40B4-BE49-F238E27FC236}">
              <a16:creationId xmlns:a16="http://schemas.microsoft.com/office/drawing/2014/main" id="{9595F027-68F2-4748-83B0-80500C1E20A2}"/>
            </a:ext>
          </a:extLst>
        </xdr:cNvPr>
        <xdr:cNvSpPr txBox="1"/>
      </xdr:nvSpPr>
      <xdr:spPr>
        <a:xfrm>
          <a:off x="5638800" y="857250"/>
          <a:ext cx="2647950" cy="1676400"/>
        </a:xfrm>
        <a:prstGeom prst="rect">
          <a:avLst/>
        </a:prstGeom>
        <a:solidFill>
          <a:srgbClr val="FFC000"/>
        </a:solidFill>
        <a:ln w="57150"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br>
            <a:rPr lang="en-IN" sz="1200" b="1" i="0" u="none" strike="noStrike">
              <a:solidFill>
                <a:schemeClr val="dk1"/>
              </a:solidFill>
              <a:effectLst/>
              <a:latin typeface="+mn-lt"/>
              <a:ea typeface="+mn-ea"/>
              <a:cs typeface="+mn-cs"/>
              <a:hlinkClick xmlns:r="http://schemas.openxmlformats.org/officeDocument/2006/relationships" r:id=""/>
            </a:rPr>
          </a:br>
          <a:r>
            <a:rPr lang="en-IN" sz="1200" b="1" i="0">
              <a:solidFill>
                <a:srgbClr val="002060"/>
              </a:solidFill>
              <a:effectLst/>
              <a:latin typeface="+mn-lt"/>
              <a:ea typeface="+mn-ea"/>
              <a:cs typeface="+mn-cs"/>
            </a:rPr>
            <a:t>Process Automation in Excel</a:t>
          </a:r>
          <a:endParaRPr lang="en-IN" sz="1200">
            <a:solidFill>
              <a:srgbClr val="002060"/>
            </a:solidFill>
            <a:effectLst/>
          </a:endParaRPr>
        </a:p>
        <a:p>
          <a:pPr algn="ctr"/>
          <a:r>
            <a:rPr lang="en-IN" sz="1200" b="0" i="0">
              <a:solidFill>
                <a:srgbClr val="002060"/>
              </a:solidFill>
              <a:effectLst/>
              <a:latin typeface="+mn-lt"/>
              <a:ea typeface="+mn-ea"/>
              <a:cs typeface="+mn-cs"/>
            </a:rPr>
            <a:t>Process Automation can reduce your time drastically and increase efficiency. Our core strength is to automate your GST, Accounting and other process so that you can focus on your core activity.</a:t>
          </a:r>
        </a:p>
      </xdr:txBody>
    </xdr:sp>
    <xdr:clientData/>
  </xdr:twoCellAnchor>
  <xdr:twoCellAnchor>
    <xdr:from>
      <xdr:col>8</xdr:col>
      <xdr:colOff>107950</xdr:colOff>
      <xdr:row>1</xdr:row>
      <xdr:rowOff>88900</xdr:rowOff>
    </xdr:from>
    <xdr:to>
      <xdr:col>12</xdr:col>
      <xdr:colOff>317500</xdr:colOff>
      <xdr:row>10</xdr:row>
      <xdr:rowOff>146050</xdr:rowOff>
    </xdr:to>
    <xdr:sp macro="" textlink="">
      <xdr:nvSpPr>
        <xdr:cNvPr id="10" name="TextBox 9">
          <a:extLst>
            <a:ext uri="{FF2B5EF4-FFF2-40B4-BE49-F238E27FC236}">
              <a16:creationId xmlns:a16="http://schemas.microsoft.com/office/drawing/2014/main" id="{7396EEE6-4F68-44DA-9A0F-92AA24A3F557}"/>
            </a:ext>
          </a:extLst>
        </xdr:cNvPr>
        <xdr:cNvSpPr txBox="1"/>
      </xdr:nvSpPr>
      <xdr:spPr>
        <a:xfrm>
          <a:off x="8489950" y="857250"/>
          <a:ext cx="2647950" cy="1676400"/>
        </a:xfrm>
        <a:prstGeom prst="rect">
          <a:avLst/>
        </a:prstGeom>
        <a:solidFill>
          <a:srgbClr val="FFC000"/>
        </a:solidFill>
        <a:ln w="57150"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br>
            <a:rPr lang="en-IN" sz="1100" b="1" i="0" u="none" strike="noStrike">
              <a:solidFill>
                <a:schemeClr val="dk1"/>
              </a:solidFill>
              <a:effectLst/>
              <a:latin typeface="+mn-lt"/>
              <a:ea typeface="+mn-ea"/>
              <a:cs typeface="+mn-cs"/>
              <a:hlinkClick xmlns:r="http://schemas.openxmlformats.org/officeDocument/2006/relationships" r:id=""/>
            </a:rPr>
          </a:br>
          <a:r>
            <a:rPr lang="en-IN" sz="1200" b="1" i="0">
              <a:solidFill>
                <a:srgbClr val="002060"/>
              </a:solidFill>
              <a:effectLst/>
              <a:latin typeface="+mn-lt"/>
              <a:ea typeface="+mn-ea"/>
              <a:cs typeface="+mn-cs"/>
            </a:rPr>
            <a:t>Excel Training</a:t>
          </a:r>
          <a:endParaRPr lang="en-IN" sz="1200">
            <a:solidFill>
              <a:srgbClr val="002060"/>
            </a:solidFill>
            <a:effectLst/>
          </a:endParaRPr>
        </a:p>
        <a:p>
          <a:pPr algn="ctr"/>
          <a:r>
            <a:rPr lang="en-IN" sz="1200" b="0" i="0">
              <a:solidFill>
                <a:srgbClr val="002060"/>
              </a:solidFill>
              <a:effectLst/>
              <a:latin typeface="+mn-lt"/>
              <a:ea typeface="+mn-ea"/>
              <a:cs typeface="+mn-cs"/>
            </a:rPr>
            <a:t>Excel is the most powerful tool to manage and analyse various type of data. Our courses from beginner to advanced provide in-depth knowledge about functions, tables and macro for small to large scale businesses.</a:t>
          </a:r>
        </a:p>
      </xdr:txBody>
    </xdr:sp>
    <xdr:clientData/>
  </xdr:twoCellAnchor>
  <xdr:twoCellAnchor>
    <xdr:from>
      <xdr:col>3</xdr:col>
      <xdr:colOff>304800</xdr:colOff>
      <xdr:row>11</xdr:row>
      <xdr:rowOff>95250</xdr:rowOff>
    </xdr:from>
    <xdr:to>
      <xdr:col>7</xdr:col>
      <xdr:colOff>514350</xdr:colOff>
      <xdr:row>20</xdr:row>
      <xdr:rowOff>234950</xdr:rowOff>
    </xdr:to>
    <xdr:sp macro="" textlink="">
      <xdr:nvSpPr>
        <xdr:cNvPr id="11" name="TextBox 10">
          <a:extLst>
            <a:ext uri="{FF2B5EF4-FFF2-40B4-BE49-F238E27FC236}">
              <a16:creationId xmlns:a16="http://schemas.microsoft.com/office/drawing/2014/main" id="{3A3A8CF6-9BFE-441B-8970-6E78FDC6018C}"/>
            </a:ext>
          </a:extLst>
        </xdr:cNvPr>
        <xdr:cNvSpPr txBox="1"/>
      </xdr:nvSpPr>
      <xdr:spPr>
        <a:xfrm>
          <a:off x="5638800" y="2705100"/>
          <a:ext cx="2647950" cy="1676400"/>
        </a:xfrm>
        <a:prstGeom prst="rect">
          <a:avLst/>
        </a:prstGeom>
        <a:solidFill>
          <a:srgbClr val="FFC000"/>
        </a:solidFill>
        <a:ln w="57150"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br>
            <a:rPr lang="en-IN" sz="1100" b="1" i="0" u="none" strike="noStrike">
              <a:solidFill>
                <a:schemeClr val="dk1"/>
              </a:solidFill>
              <a:effectLst/>
              <a:latin typeface="+mn-lt"/>
              <a:ea typeface="+mn-ea"/>
              <a:cs typeface="+mn-cs"/>
              <a:hlinkClick xmlns:r="http://schemas.openxmlformats.org/officeDocument/2006/relationships" r:id=""/>
            </a:rPr>
          </a:br>
          <a:r>
            <a:rPr lang="en-IN" sz="1200" b="1" i="0">
              <a:solidFill>
                <a:srgbClr val="002060"/>
              </a:solidFill>
              <a:effectLst/>
              <a:latin typeface="+mn-lt"/>
              <a:ea typeface="+mn-ea"/>
              <a:cs typeface="+mn-cs"/>
            </a:rPr>
            <a:t>Online S/W for Billing &amp; Accounting</a:t>
          </a:r>
          <a:endParaRPr lang="en-IN" sz="1200">
            <a:solidFill>
              <a:srgbClr val="002060"/>
            </a:solidFill>
            <a:effectLst/>
          </a:endParaRPr>
        </a:p>
        <a:p>
          <a:pPr algn="ctr"/>
          <a:r>
            <a:rPr lang="en-IN" sz="1200" b="0" i="0">
              <a:solidFill>
                <a:srgbClr val="002060"/>
              </a:solidFill>
              <a:effectLst/>
              <a:latin typeface="+mn-lt"/>
              <a:ea typeface="+mn-ea"/>
              <a:cs typeface="+mn-cs"/>
            </a:rPr>
            <a:t>GST is technology based law. Handling manually will increase time and cost. We provide cloud based Solution for Billing and Accounting`</a:t>
          </a:r>
        </a:p>
      </xdr:txBody>
    </xdr:sp>
    <xdr:clientData/>
  </xdr:twoCellAnchor>
  <xdr:twoCellAnchor>
    <xdr:from>
      <xdr:col>8</xdr:col>
      <xdr:colOff>120650</xdr:colOff>
      <xdr:row>11</xdr:row>
      <xdr:rowOff>82550</xdr:rowOff>
    </xdr:from>
    <xdr:to>
      <xdr:col>12</xdr:col>
      <xdr:colOff>330200</xdr:colOff>
      <xdr:row>20</xdr:row>
      <xdr:rowOff>222250</xdr:rowOff>
    </xdr:to>
    <xdr:sp macro="" textlink="">
      <xdr:nvSpPr>
        <xdr:cNvPr id="12" name="TextBox 11">
          <a:extLst>
            <a:ext uri="{FF2B5EF4-FFF2-40B4-BE49-F238E27FC236}">
              <a16:creationId xmlns:a16="http://schemas.microsoft.com/office/drawing/2014/main" id="{885959AC-BCA0-4FB3-8DCD-B75D28ED8F30}"/>
            </a:ext>
          </a:extLst>
        </xdr:cNvPr>
        <xdr:cNvSpPr txBox="1"/>
      </xdr:nvSpPr>
      <xdr:spPr>
        <a:xfrm>
          <a:off x="8502650" y="2692400"/>
          <a:ext cx="2647950" cy="1676400"/>
        </a:xfrm>
        <a:prstGeom prst="rect">
          <a:avLst/>
        </a:prstGeom>
        <a:solidFill>
          <a:srgbClr val="FFC000"/>
        </a:solidFill>
        <a:ln w="57150"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br>
            <a:rPr lang="en-IN" sz="1200" b="1" i="0" u="none" strike="noStrike">
              <a:solidFill>
                <a:schemeClr val="dk1"/>
              </a:solidFill>
              <a:effectLst/>
              <a:latin typeface="+mn-lt"/>
              <a:ea typeface="+mn-ea"/>
              <a:cs typeface="+mn-cs"/>
              <a:hlinkClick xmlns:r="http://schemas.openxmlformats.org/officeDocument/2006/relationships" r:id=""/>
            </a:rPr>
          </a:br>
          <a:r>
            <a:rPr lang="en-IN" sz="1200" b="1" i="0">
              <a:solidFill>
                <a:srgbClr val="002060"/>
              </a:solidFill>
              <a:effectLst/>
              <a:latin typeface="+mn-lt"/>
              <a:ea typeface="+mn-ea"/>
              <a:cs typeface="+mn-cs"/>
            </a:rPr>
            <a:t>Team/Task Management Tool</a:t>
          </a:r>
          <a:endParaRPr lang="en-IN" sz="1200">
            <a:solidFill>
              <a:srgbClr val="002060"/>
            </a:solidFill>
            <a:effectLst/>
          </a:endParaRPr>
        </a:p>
        <a:p>
          <a:pPr algn="ctr"/>
          <a:r>
            <a:rPr lang="en-IN" sz="1200" b="0" i="0">
              <a:solidFill>
                <a:srgbClr val="002060"/>
              </a:solidFill>
              <a:effectLst/>
              <a:latin typeface="+mn-lt"/>
              <a:ea typeface="+mn-ea"/>
              <a:cs typeface="+mn-cs"/>
            </a:rPr>
            <a:t>Task management, Team Management, Work Allocation, Status Report, Tracking of Billing and Payment for Unlimited clients and users at one place.</a:t>
          </a:r>
          <a:endParaRPr lang="en-IN" sz="1200" b="0" i="0">
            <a:solidFill>
              <a:schemeClr val="dk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oneCellAnchor>
    <xdr:from>
      <xdr:col>1</xdr:col>
      <xdr:colOff>0</xdr:colOff>
      <xdr:row>0</xdr:row>
      <xdr:rowOff>140970</xdr:rowOff>
    </xdr:from>
    <xdr:ext cx="6191250" cy="1332230"/>
    <xdr:pic>
      <xdr:nvPicPr>
        <xdr:cNvPr id="2" name="Picture 1" descr="Abstract Image" title="Banner 1">
          <a:extLst>
            <a:ext uri="{FF2B5EF4-FFF2-40B4-BE49-F238E27FC236}">
              <a16:creationId xmlns:a16="http://schemas.microsoft.com/office/drawing/2014/main" id="{AEBBEE08-E084-447E-89AA-AB4A8B1C98B1}"/>
            </a:ext>
          </a:extLst>
        </xdr:cNvPr>
        <xdr:cNvPicPr>
          <a:picLocks noChangeAspect="1"/>
        </xdr:cNvPicPr>
      </xdr:nvPicPr>
      <xdr:blipFill rotWithShape="1">
        <a:blip xmlns:r="http://schemas.openxmlformats.org/officeDocument/2006/relationships" r:embed="rId1" cstate="print">
          <a:extLst>
            <a:ext uri="{BEBA8EAE-BF5A-486C-A8C5-ECC9F3942E4B}">
              <a14:imgProps xmlns:a14="http://schemas.microsoft.com/office/drawing/2010/main">
                <a14:imgLayer r:embed="rId2">
                  <a14:imgEffect>
                    <a14:brightnessContrast bright="-20000" contrast="20000"/>
                  </a14:imgEffect>
                </a14:imgLayer>
              </a14:imgProps>
            </a:ext>
            <a:ext uri="{28A0092B-C50C-407E-A947-70E740481C1C}">
              <a14:useLocalDpi xmlns:a14="http://schemas.microsoft.com/office/drawing/2010/main" val="0"/>
            </a:ext>
          </a:extLst>
        </a:blip>
        <a:srcRect/>
        <a:stretch/>
      </xdr:blipFill>
      <xdr:spPr>
        <a:xfrm>
          <a:off x="762000" y="140970"/>
          <a:ext cx="6191250" cy="1332230"/>
        </a:xfrm>
        <a:prstGeom prst="rect">
          <a:avLst/>
        </a:prstGeom>
      </xdr:spPr>
    </xdr:pic>
    <xdr:clientData/>
  </xdr:oneCellAnchor>
  <xdr:twoCellAnchor>
    <xdr:from>
      <xdr:col>1</xdr:col>
      <xdr:colOff>9525</xdr:colOff>
      <xdr:row>0</xdr:row>
      <xdr:rowOff>140803</xdr:rowOff>
    </xdr:from>
    <xdr:to>
      <xdr:col>2</xdr:col>
      <xdr:colOff>1656</xdr:colOff>
      <xdr:row>0</xdr:row>
      <xdr:rowOff>854528</xdr:rowOff>
    </xdr:to>
    <xdr:sp macro="" textlink="">
      <xdr:nvSpPr>
        <xdr:cNvPr id="3" name="TextBox 1" descr="Company Name" title="Title 1">
          <a:extLst>
            <a:ext uri="{FF2B5EF4-FFF2-40B4-BE49-F238E27FC236}">
              <a16:creationId xmlns:a16="http://schemas.microsoft.com/office/drawing/2014/main" id="{185526DE-0E47-4277-B8ED-53EFF87D5FDA}"/>
            </a:ext>
          </a:extLst>
        </xdr:cNvPr>
        <xdr:cNvSpPr txBox="1"/>
      </xdr:nvSpPr>
      <xdr:spPr>
        <a:xfrm>
          <a:off x="771525" y="140803"/>
          <a:ext cx="754131" cy="46975"/>
        </a:xfrm>
        <a:prstGeom prst="rect">
          <a:avLst/>
        </a:prstGeom>
        <a:noFill/>
        <a:ln w="635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marL="0" algn="l"/>
          <a:r>
            <a:rPr lang="en-US" sz="2200">
              <a:solidFill>
                <a:schemeClr val="bg1"/>
              </a:solidFill>
              <a:latin typeface="+mj-lt"/>
            </a:rPr>
            <a:t>Company Name</a:t>
          </a:r>
        </a:p>
      </xdr:txBody>
    </xdr:sp>
    <xdr:clientData/>
  </xdr:twoCellAnchor>
  <xdr:twoCellAnchor>
    <xdr:from>
      <xdr:col>1</xdr:col>
      <xdr:colOff>27214</xdr:colOff>
      <xdr:row>0</xdr:row>
      <xdr:rowOff>800100</xdr:rowOff>
    </xdr:from>
    <xdr:to>
      <xdr:col>1</xdr:col>
      <xdr:colOff>2650434</xdr:colOff>
      <xdr:row>0</xdr:row>
      <xdr:rowOff>1469571</xdr:rowOff>
    </xdr:to>
    <xdr:sp macro="" textlink="">
      <xdr:nvSpPr>
        <xdr:cNvPr id="4" name="TextBox 2" descr="Company Address" title="Title 2">
          <a:extLst>
            <a:ext uri="{FF2B5EF4-FFF2-40B4-BE49-F238E27FC236}">
              <a16:creationId xmlns:a16="http://schemas.microsoft.com/office/drawing/2014/main" id="{9FF9EB1C-33DA-4C3B-97C1-9483F9E64131}"/>
            </a:ext>
          </a:extLst>
        </xdr:cNvPr>
        <xdr:cNvSpPr txBox="1"/>
      </xdr:nvSpPr>
      <xdr:spPr>
        <a:xfrm>
          <a:off x="789214" y="190500"/>
          <a:ext cx="737270" cy="2721"/>
        </a:xfrm>
        <a:prstGeom prst="rect">
          <a:avLst/>
        </a:prstGeom>
        <a:noFill/>
        <a:ln w="635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algn="l"/>
          <a:r>
            <a:rPr lang="en-US" sz="1000">
              <a:solidFill>
                <a:schemeClr val="bg1"/>
              </a:solidFill>
              <a:latin typeface="+mn-lt"/>
            </a:rPr>
            <a:t>Address,</a:t>
          </a:r>
          <a:r>
            <a:rPr lang="en-US" sz="1000" baseline="0">
              <a:solidFill>
                <a:schemeClr val="bg1"/>
              </a:solidFill>
              <a:latin typeface="+mn-lt"/>
            </a:rPr>
            <a:t> City, ST, ZIP Code</a:t>
          </a:r>
          <a:br>
            <a:rPr lang="en-US" sz="1000" baseline="0">
              <a:solidFill>
                <a:schemeClr val="bg1"/>
              </a:solidFill>
              <a:latin typeface="+mn-lt"/>
            </a:rPr>
          </a:br>
          <a:r>
            <a:rPr lang="en-US" sz="1000" baseline="0">
              <a:solidFill>
                <a:schemeClr val="bg1"/>
              </a:solidFill>
              <a:latin typeface="+mn-lt"/>
            </a:rPr>
            <a:t>Phone Number | Fax Number</a:t>
          </a:r>
          <a:endParaRPr lang="en-US" sz="1000">
            <a:solidFill>
              <a:schemeClr val="bg1"/>
            </a:solidFill>
            <a:latin typeface="+mn-lt"/>
          </a:endParaRP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1</xdr:col>
      <xdr:colOff>0</xdr:colOff>
      <xdr:row>0</xdr:row>
      <xdr:rowOff>152400</xdr:rowOff>
    </xdr:from>
    <xdr:ext cx="10857230" cy="1322933"/>
    <xdr:pic>
      <xdr:nvPicPr>
        <xdr:cNvPr id="2" name="Picture 1" descr="Abstract banner" title="Banner 1">
          <a:extLst>
            <a:ext uri="{FF2B5EF4-FFF2-40B4-BE49-F238E27FC236}">
              <a16:creationId xmlns:a16="http://schemas.microsoft.com/office/drawing/2014/main" id="{75F2C9C6-EDC4-4D0F-94A5-5B2417101E8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730250" y="152400"/>
          <a:ext cx="10857230" cy="1322933"/>
        </a:xfrm>
        <a:prstGeom prst="rect">
          <a:avLst/>
        </a:prstGeom>
      </xdr:spPr>
    </xdr:pic>
    <xdr:clientData/>
  </xdr:oneCellAnchor>
  <xdr:twoCellAnchor>
    <xdr:from>
      <xdr:col>0</xdr:col>
      <xdr:colOff>152399</xdr:colOff>
      <xdr:row>0</xdr:row>
      <xdr:rowOff>514350</xdr:rowOff>
    </xdr:from>
    <xdr:to>
      <xdr:col>3</xdr:col>
      <xdr:colOff>981074</xdr:colOff>
      <xdr:row>1</xdr:row>
      <xdr:rowOff>0</xdr:rowOff>
    </xdr:to>
    <xdr:sp macro="" textlink="">
      <xdr:nvSpPr>
        <xdr:cNvPr id="3" name="TextBox 1" descr="Inventory List" title="Title 1">
          <a:extLst>
            <a:ext uri="{FF2B5EF4-FFF2-40B4-BE49-F238E27FC236}">
              <a16:creationId xmlns:a16="http://schemas.microsoft.com/office/drawing/2014/main" id="{33607BB4-B615-4AB7-93A7-1169BCC430F6}"/>
            </a:ext>
          </a:extLst>
        </xdr:cNvPr>
        <xdr:cNvSpPr txBox="1"/>
      </xdr:nvSpPr>
      <xdr:spPr>
        <a:xfrm>
          <a:off x="152399" y="190500"/>
          <a:ext cx="2771775" cy="0"/>
        </a:xfrm>
        <a:prstGeom prst="rect">
          <a:avLst/>
        </a:prstGeom>
        <a:noFill/>
        <a:ln w="635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marL="0" algn="l"/>
          <a:r>
            <a:rPr lang="en-US" sz="1800">
              <a:solidFill>
                <a:schemeClr val="accent3">
                  <a:lumMod val="20000"/>
                  <a:lumOff val="80000"/>
                </a:schemeClr>
              </a:solidFill>
              <a:latin typeface="+mj-lt"/>
            </a:rPr>
            <a:t>Inventory List</a:t>
          </a:r>
        </a:p>
        <a:p>
          <a:pPr marL="0" algn="l"/>
          <a:r>
            <a:rPr lang="en-US" sz="1800">
              <a:solidFill>
                <a:schemeClr val="tx2">
                  <a:lumMod val="40000"/>
                  <a:lumOff val="60000"/>
                </a:schemeClr>
              </a:solidFill>
              <a:latin typeface="+mj-lt"/>
            </a:rPr>
            <a:t>Company Name</a:t>
          </a:r>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0</xdr:row>
      <xdr:rowOff>0</xdr:rowOff>
    </xdr:from>
    <xdr:ext cx="6693647" cy="1282699"/>
    <xdr:pic>
      <xdr:nvPicPr>
        <xdr:cNvPr id="2" name="Picture 1">
          <a:extLst>
            <a:ext uri="{FF2B5EF4-FFF2-40B4-BE49-F238E27FC236}">
              <a16:creationId xmlns:a16="http://schemas.microsoft.com/office/drawing/2014/main" id="{7C26BB15-8A30-47C9-9C7E-F1DA9B274C83}"/>
            </a:ext>
            <a:ext uri="{C183D7F6-B498-43B3-948B-1728B52AA6E4}">
              <adec:decorative xmlns:adec="http://schemas.microsoft.com/office/drawing/2017/decorative" val="1"/>
            </a:ext>
          </a:extLst>
        </xdr:cNvPr>
        <xdr:cNvPicPr>
          <a:picLocks noChangeAspect="1"/>
        </xdr:cNvPicPr>
      </xdr:nvPicPr>
      <xdr:blipFill rotWithShape="1">
        <a:blip xmlns:r="http://schemas.openxmlformats.org/officeDocument/2006/relationships" r:embed="rId1">
          <a:alphaModFix amt="40000"/>
          <a:extLst>
            <a:ext uri="{BEBA8EAE-BF5A-486C-A8C5-ECC9F3942E4B}">
              <a14:imgProps xmlns:a14="http://schemas.microsoft.com/office/drawing/2010/main">
                <a14:imgLayer>
                  <a14:imgEffect>
                    <a14:saturation sat="0"/>
                  </a14:imgEffect>
                </a14:imgLayer>
              </a14:imgProps>
            </a:ext>
          </a:extLst>
        </a:blip>
        <a:srcRect l="4886" r="1466" b="74166"/>
        <a:stretch/>
      </xdr:blipFill>
      <xdr:spPr>
        <a:xfrm>
          <a:off x="635000" y="0"/>
          <a:ext cx="6693647" cy="1282699"/>
        </a:xfrm>
        <a:prstGeom prst="rect">
          <a:avLst/>
        </a:prstGeom>
      </xdr:spPr>
    </xdr:pic>
    <xdr:clientData/>
  </xdr:oneCellAnchor>
  <xdr:twoCellAnchor>
    <xdr:from>
      <xdr:col>1</xdr:col>
      <xdr:colOff>215900</xdr:colOff>
      <xdr:row>0</xdr:row>
      <xdr:rowOff>0</xdr:rowOff>
    </xdr:from>
    <xdr:to>
      <xdr:col>1</xdr:col>
      <xdr:colOff>1101725</xdr:colOff>
      <xdr:row>0</xdr:row>
      <xdr:rowOff>856615</xdr:rowOff>
    </xdr:to>
    <xdr:sp macro="" textlink="">
      <xdr:nvSpPr>
        <xdr:cNvPr id="3" name="Round Same Side Corner Rectangle 3">
          <a:extLst>
            <a:ext uri="{FF2B5EF4-FFF2-40B4-BE49-F238E27FC236}">
              <a16:creationId xmlns:a16="http://schemas.microsoft.com/office/drawing/2014/main" id="{AE9A5362-8D93-4F96-A177-B50C431AB9C4}"/>
            </a:ext>
            <a:ext uri="{C183D7F6-B498-43B3-948B-1728B52AA6E4}">
              <adec:decorative xmlns:adec="http://schemas.microsoft.com/office/drawing/2017/decorative" val="1"/>
            </a:ext>
          </a:extLst>
        </xdr:cNvPr>
        <xdr:cNvSpPr/>
      </xdr:nvSpPr>
      <xdr:spPr>
        <a:xfrm rot="10800000">
          <a:off x="850900" y="0"/>
          <a:ext cx="415925" cy="158115"/>
        </a:xfrm>
        <a:prstGeom prst="round2Same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en-US"/>
        </a:p>
      </xdr:txBody>
    </xdr:sp>
    <xdr:clientData/>
  </xdr:twoCellAnchor>
  <xdr:twoCellAnchor>
    <xdr:from>
      <xdr:col>1</xdr:col>
      <xdr:colOff>330200</xdr:colOff>
      <xdr:row>0</xdr:row>
      <xdr:rowOff>139701</xdr:rowOff>
    </xdr:from>
    <xdr:to>
      <xdr:col>1</xdr:col>
      <xdr:colOff>986355</xdr:colOff>
      <xdr:row>0</xdr:row>
      <xdr:rowOff>673101</xdr:rowOff>
    </xdr:to>
    <xdr:sp macro="" textlink="">
      <xdr:nvSpPr>
        <xdr:cNvPr id="4" name="Shape" descr="stack of cash and coins icon">
          <a:extLst>
            <a:ext uri="{FF2B5EF4-FFF2-40B4-BE49-F238E27FC236}">
              <a16:creationId xmlns:a16="http://schemas.microsoft.com/office/drawing/2014/main" id="{0ED3F2A5-786C-49A1-97C8-5EB89176FC0C}"/>
            </a:ext>
          </a:extLst>
        </xdr:cNvPr>
        <xdr:cNvSpPr/>
      </xdr:nvSpPr>
      <xdr:spPr>
        <a:xfrm>
          <a:off x="965200" y="139701"/>
          <a:ext cx="306905" cy="19050"/>
        </a:xfrm>
        <a:custGeom>
          <a:avLst/>
          <a:gdLst/>
          <a:ahLst/>
          <a:cxnLst>
            <a:cxn ang="0">
              <a:pos x="wd2" y="hd2"/>
            </a:cxn>
            <a:cxn ang="5400000">
              <a:pos x="wd2" y="hd2"/>
            </a:cxn>
            <a:cxn ang="10800000">
              <a:pos x="wd2" y="hd2"/>
            </a:cxn>
            <a:cxn ang="16200000">
              <a:pos x="wd2" y="hd2"/>
            </a:cxn>
          </a:cxnLst>
          <a:rect l="0" t="0" r="r" b="b"/>
          <a:pathLst>
            <a:path w="21600" h="21600" extrusionOk="0">
              <a:moveTo>
                <a:pt x="5051" y="1243"/>
              </a:moveTo>
              <a:lnTo>
                <a:pt x="4041" y="1243"/>
              </a:lnTo>
              <a:lnTo>
                <a:pt x="4041" y="2071"/>
              </a:lnTo>
              <a:lnTo>
                <a:pt x="5051" y="2071"/>
              </a:lnTo>
              <a:lnTo>
                <a:pt x="5051" y="1243"/>
              </a:lnTo>
              <a:close/>
              <a:moveTo>
                <a:pt x="5051" y="3314"/>
              </a:moveTo>
              <a:lnTo>
                <a:pt x="5725" y="3314"/>
              </a:lnTo>
              <a:lnTo>
                <a:pt x="5725" y="2071"/>
              </a:lnTo>
              <a:lnTo>
                <a:pt x="5051" y="2071"/>
              </a:lnTo>
              <a:lnTo>
                <a:pt x="5051" y="3314"/>
              </a:lnTo>
              <a:close/>
              <a:moveTo>
                <a:pt x="3367" y="2900"/>
              </a:moveTo>
              <a:lnTo>
                <a:pt x="2694" y="2900"/>
              </a:lnTo>
              <a:lnTo>
                <a:pt x="2694" y="4142"/>
              </a:lnTo>
              <a:lnTo>
                <a:pt x="3367" y="4142"/>
              </a:lnTo>
              <a:lnTo>
                <a:pt x="3367" y="2900"/>
              </a:lnTo>
              <a:close/>
              <a:moveTo>
                <a:pt x="5725" y="0"/>
              </a:moveTo>
              <a:lnTo>
                <a:pt x="5051" y="0"/>
              </a:lnTo>
              <a:lnTo>
                <a:pt x="5051" y="1243"/>
              </a:lnTo>
              <a:lnTo>
                <a:pt x="5725" y="1243"/>
              </a:lnTo>
              <a:lnTo>
                <a:pt x="5725" y="0"/>
              </a:lnTo>
              <a:close/>
              <a:moveTo>
                <a:pt x="6759" y="2071"/>
              </a:moveTo>
              <a:lnTo>
                <a:pt x="6759" y="1243"/>
              </a:lnTo>
              <a:lnTo>
                <a:pt x="5749" y="1243"/>
              </a:lnTo>
              <a:lnTo>
                <a:pt x="5749" y="2071"/>
              </a:lnTo>
              <a:lnTo>
                <a:pt x="6759" y="2071"/>
              </a:lnTo>
              <a:close/>
              <a:moveTo>
                <a:pt x="5725" y="10800"/>
              </a:moveTo>
              <a:lnTo>
                <a:pt x="5388" y="10800"/>
              </a:lnTo>
              <a:lnTo>
                <a:pt x="5388" y="9557"/>
              </a:lnTo>
              <a:cubicBezTo>
                <a:pt x="5388" y="9321"/>
                <a:pt x="5244" y="9143"/>
                <a:pt x="5051" y="9143"/>
              </a:cubicBezTo>
              <a:lnTo>
                <a:pt x="337" y="9143"/>
              </a:lnTo>
              <a:cubicBezTo>
                <a:pt x="144" y="9143"/>
                <a:pt x="0" y="9321"/>
                <a:pt x="0" y="9557"/>
              </a:cubicBezTo>
              <a:lnTo>
                <a:pt x="0" y="11214"/>
              </a:lnTo>
              <a:cubicBezTo>
                <a:pt x="0" y="11451"/>
                <a:pt x="144" y="11628"/>
                <a:pt x="337" y="11628"/>
              </a:cubicBezTo>
              <a:lnTo>
                <a:pt x="673" y="11628"/>
              </a:lnTo>
              <a:lnTo>
                <a:pt x="673" y="12457"/>
              </a:lnTo>
              <a:cubicBezTo>
                <a:pt x="481" y="12457"/>
                <a:pt x="337" y="12635"/>
                <a:pt x="337" y="12871"/>
              </a:cubicBezTo>
              <a:lnTo>
                <a:pt x="337" y="14528"/>
              </a:lnTo>
              <a:cubicBezTo>
                <a:pt x="337" y="14765"/>
                <a:pt x="481" y="14942"/>
                <a:pt x="673" y="14942"/>
              </a:cubicBezTo>
              <a:lnTo>
                <a:pt x="673" y="15771"/>
              </a:lnTo>
              <a:cubicBezTo>
                <a:pt x="481" y="15771"/>
                <a:pt x="337" y="15948"/>
                <a:pt x="337" y="16185"/>
              </a:cubicBezTo>
              <a:lnTo>
                <a:pt x="337" y="17842"/>
              </a:lnTo>
              <a:cubicBezTo>
                <a:pt x="337" y="18079"/>
                <a:pt x="481" y="18256"/>
                <a:pt x="673" y="18256"/>
              </a:cubicBezTo>
              <a:lnTo>
                <a:pt x="673" y="21156"/>
              </a:lnTo>
              <a:cubicBezTo>
                <a:pt x="673" y="21393"/>
                <a:pt x="818" y="21570"/>
                <a:pt x="1010" y="21570"/>
              </a:cubicBezTo>
              <a:lnTo>
                <a:pt x="5725" y="21570"/>
              </a:lnTo>
              <a:cubicBezTo>
                <a:pt x="5917" y="21570"/>
                <a:pt x="6061" y="21393"/>
                <a:pt x="6061" y="21156"/>
              </a:cubicBezTo>
              <a:lnTo>
                <a:pt x="6061" y="17842"/>
              </a:lnTo>
              <a:cubicBezTo>
                <a:pt x="6061" y="17605"/>
                <a:pt x="5917" y="17428"/>
                <a:pt x="5725" y="17428"/>
              </a:cubicBezTo>
              <a:lnTo>
                <a:pt x="5725" y="16599"/>
              </a:lnTo>
              <a:cubicBezTo>
                <a:pt x="5917" y="16599"/>
                <a:pt x="6061" y="16422"/>
                <a:pt x="6061" y="16185"/>
              </a:cubicBezTo>
              <a:lnTo>
                <a:pt x="6061" y="14528"/>
              </a:lnTo>
              <a:cubicBezTo>
                <a:pt x="6061" y="14291"/>
                <a:pt x="5917" y="14114"/>
                <a:pt x="5725" y="14114"/>
              </a:cubicBezTo>
              <a:lnTo>
                <a:pt x="5725" y="13285"/>
              </a:lnTo>
              <a:cubicBezTo>
                <a:pt x="5917" y="13285"/>
                <a:pt x="6061" y="13108"/>
                <a:pt x="6061" y="12871"/>
              </a:cubicBezTo>
              <a:lnTo>
                <a:pt x="6061" y="11214"/>
              </a:lnTo>
              <a:cubicBezTo>
                <a:pt x="6061" y="10978"/>
                <a:pt x="5917" y="10800"/>
                <a:pt x="5725" y="10800"/>
              </a:cubicBezTo>
              <a:close/>
              <a:moveTo>
                <a:pt x="3367" y="9972"/>
              </a:moveTo>
              <a:lnTo>
                <a:pt x="3704" y="9972"/>
              </a:lnTo>
              <a:lnTo>
                <a:pt x="3704" y="10800"/>
              </a:lnTo>
              <a:lnTo>
                <a:pt x="3367" y="10800"/>
              </a:lnTo>
              <a:lnTo>
                <a:pt x="3367" y="9972"/>
              </a:lnTo>
              <a:close/>
              <a:moveTo>
                <a:pt x="4041" y="13285"/>
              </a:moveTo>
              <a:lnTo>
                <a:pt x="4041" y="14114"/>
              </a:lnTo>
              <a:lnTo>
                <a:pt x="3367" y="14114"/>
              </a:lnTo>
              <a:lnTo>
                <a:pt x="3367" y="13285"/>
              </a:lnTo>
              <a:lnTo>
                <a:pt x="4041" y="13285"/>
              </a:lnTo>
              <a:close/>
              <a:moveTo>
                <a:pt x="3031" y="11628"/>
              </a:moveTo>
              <a:lnTo>
                <a:pt x="3367" y="11628"/>
              </a:lnTo>
              <a:lnTo>
                <a:pt x="3367" y="12457"/>
              </a:lnTo>
              <a:lnTo>
                <a:pt x="3031" y="12457"/>
              </a:lnTo>
              <a:lnTo>
                <a:pt x="3031" y="11628"/>
              </a:lnTo>
              <a:close/>
              <a:moveTo>
                <a:pt x="2020" y="9972"/>
              </a:moveTo>
              <a:lnTo>
                <a:pt x="2694" y="9972"/>
              </a:lnTo>
              <a:lnTo>
                <a:pt x="2694" y="10800"/>
              </a:lnTo>
              <a:lnTo>
                <a:pt x="2020" y="10800"/>
              </a:lnTo>
              <a:lnTo>
                <a:pt x="2020" y="9972"/>
              </a:lnTo>
              <a:close/>
              <a:moveTo>
                <a:pt x="4041" y="16599"/>
              </a:moveTo>
              <a:lnTo>
                <a:pt x="4041" y="17428"/>
              </a:lnTo>
              <a:lnTo>
                <a:pt x="2694" y="17428"/>
              </a:lnTo>
              <a:lnTo>
                <a:pt x="2694" y="16599"/>
              </a:lnTo>
              <a:lnTo>
                <a:pt x="4041" y="16599"/>
              </a:lnTo>
              <a:close/>
              <a:moveTo>
                <a:pt x="1347" y="12457"/>
              </a:moveTo>
              <a:lnTo>
                <a:pt x="1347" y="11628"/>
              </a:lnTo>
              <a:lnTo>
                <a:pt x="2357" y="11628"/>
              </a:lnTo>
              <a:lnTo>
                <a:pt x="2357" y="12457"/>
              </a:lnTo>
              <a:lnTo>
                <a:pt x="1347" y="12457"/>
              </a:lnTo>
              <a:close/>
              <a:moveTo>
                <a:pt x="1684" y="13285"/>
              </a:moveTo>
              <a:lnTo>
                <a:pt x="1684" y="14114"/>
              </a:lnTo>
              <a:lnTo>
                <a:pt x="1010" y="14114"/>
              </a:lnTo>
              <a:lnTo>
                <a:pt x="1010" y="13285"/>
              </a:lnTo>
              <a:lnTo>
                <a:pt x="1684" y="13285"/>
              </a:lnTo>
              <a:close/>
              <a:moveTo>
                <a:pt x="673" y="10800"/>
              </a:moveTo>
              <a:lnTo>
                <a:pt x="673" y="9972"/>
              </a:lnTo>
              <a:lnTo>
                <a:pt x="1347" y="9972"/>
              </a:lnTo>
              <a:lnTo>
                <a:pt x="1347" y="10800"/>
              </a:lnTo>
              <a:lnTo>
                <a:pt x="673" y="10800"/>
              </a:lnTo>
              <a:close/>
              <a:moveTo>
                <a:pt x="1010" y="16599"/>
              </a:moveTo>
              <a:lnTo>
                <a:pt x="2020" y="16599"/>
              </a:lnTo>
              <a:lnTo>
                <a:pt x="2020" y="17428"/>
              </a:lnTo>
              <a:lnTo>
                <a:pt x="1010" y="17428"/>
              </a:lnTo>
              <a:lnTo>
                <a:pt x="1010" y="16599"/>
              </a:lnTo>
              <a:close/>
              <a:moveTo>
                <a:pt x="2020" y="18286"/>
              </a:moveTo>
              <a:lnTo>
                <a:pt x="2020" y="19115"/>
              </a:lnTo>
              <a:lnTo>
                <a:pt x="1347" y="19115"/>
              </a:lnTo>
              <a:lnTo>
                <a:pt x="1347" y="18286"/>
              </a:lnTo>
              <a:lnTo>
                <a:pt x="2020" y="18286"/>
              </a:lnTo>
              <a:close/>
              <a:moveTo>
                <a:pt x="2357" y="20772"/>
              </a:moveTo>
              <a:lnTo>
                <a:pt x="1347" y="20772"/>
              </a:lnTo>
              <a:lnTo>
                <a:pt x="1347" y="19943"/>
              </a:lnTo>
              <a:lnTo>
                <a:pt x="2357" y="19943"/>
              </a:lnTo>
              <a:lnTo>
                <a:pt x="2357" y="20772"/>
              </a:lnTo>
              <a:close/>
              <a:moveTo>
                <a:pt x="2357" y="15771"/>
              </a:moveTo>
              <a:lnTo>
                <a:pt x="1347" y="15771"/>
              </a:lnTo>
              <a:lnTo>
                <a:pt x="1347" y="14942"/>
              </a:lnTo>
              <a:lnTo>
                <a:pt x="2357" y="14942"/>
              </a:lnTo>
              <a:lnTo>
                <a:pt x="2357" y="15771"/>
              </a:lnTo>
              <a:close/>
              <a:moveTo>
                <a:pt x="2357" y="13285"/>
              </a:moveTo>
              <a:lnTo>
                <a:pt x="2694" y="13285"/>
              </a:lnTo>
              <a:lnTo>
                <a:pt x="2694" y="14114"/>
              </a:lnTo>
              <a:lnTo>
                <a:pt x="2357" y="14114"/>
              </a:lnTo>
              <a:lnTo>
                <a:pt x="2357" y="13285"/>
              </a:lnTo>
              <a:close/>
              <a:moveTo>
                <a:pt x="3367" y="20772"/>
              </a:moveTo>
              <a:lnTo>
                <a:pt x="3031" y="20772"/>
              </a:lnTo>
              <a:lnTo>
                <a:pt x="3031" y="19943"/>
              </a:lnTo>
              <a:lnTo>
                <a:pt x="3367" y="19943"/>
              </a:lnTo>
              <a:lnTo>
                <a:pt x="3367" y="20772"/>
              </a:lnTo>
              <a:close/>
              <a:moveTo>
                <a:pt x="3367" y="19115"/>
              </a:moveTo>
              <a:lnTo>
                <a:pt x="2694" y="19115"/>
              </a:lnTo>
              <a:lnTo>
                <a:pt x="2694" y="18286"/>
              </a:lnTo>
              <a:lnTo>
                <a:pt x="3367" y="18286"/>
              </a:lnTo>
              <a:lnTo>
                <a:pt x="3367" y="19115"/>
              </a:lnTo>
              <a:close/>
              <a:moveTo>
                <a:pt x="4378" y="20772"/>
              </a:moveTo>
              <a:lnTo>
                <a:pt x="4041" y="20772"/>
              </a:lnTo>
              <a:lnTo>
                <a:pt x="4041" y="19943"/>
              </a:lnTo>
              <a:lnTo>
                <a:pt x="4378" y="19943"/>
              </a:lnTo>
              <a:lnTo>
                <a:pt x="4378" y="20772"/>
              </a:lnTo>
              <a:close/>
              <a:moveTo>
                <a:pt x="4378" y="19115"/>
              </a:moveTo>
              <a:lnTo>
                <a:pt x="4041" y="19115"/>
              </a:lnTo>
              <a:lnTo>
                <a:pt x="4041" y="18286"/>
              </a:lnTo>
              <a:lnTo>
                <a:pt x="4378" y="18286"/>
              </a:lnTo>
              <a:lnTo>
                <a:pt x="4378" y="19115"/>
              </a:lnTo>
              <a:close/>
              <a:moveTo>
                <a:pt x="4378" y="15771"/>
              </a:moveTo>
              <a:lnTo>
                <a:pt x="3031" y="15771"/>
              </a:lnTo>
              <a:lnTo>
                <a:pt x="3031" y="14942"/>
              </a:lnTo>
              <a:lnTo>
                <a:pt x="4378" y="14942"/>
              </a:lnTo>
              <a:lnTo>
                <a:pt x="4378" y="15771"/>
              </a:lnTo>
              <a:close/>
              <a:moveTo>
                <a:pt x="4378" y="12457"/>
              </a:moveTo>
              <a:lnTo>
                <a:pt x="4041" y="12457"/>
              </a:lnTo>
              <a:lnTo>
                <a:pt x="4041" y="11628"/>
              </a:lnTo>
              <a:lnTo>
                <a:pt x="4378" y="11628"/>
              </a:lnTo>
              <a:lnTo>
                <a:pt x="4378" y="12457"/>
              </a:lnTo>
              <a:close/>
              <a:moveTo>
                <a:pt x="4378" y="9972"/>
              </a:moveTo>
              <a:lnTo>
                <a:pt x="4714" y="9972"/>
              </a:lnTo>
              <a:lnTo>
                <a:pt x="4714" y="10800"/>
              </a:lnTo>
              <a:lnTo>
                <a:pt x="4378" y="10800"/>
              </a:lnTo>
              <a:lnTo>
                <a:pt x="4378" y="9972"/>
              </a:lnTo>
              <a:close/>
              <a:moveTo>
                <a:pt x="5051" y="13285"/>
              </a:moveTo>
              <a:lnTo>
                <a:pt x="5051" y="14114"/>
              </a:lnTo>
              <a:lnTo>
                <a:pt x="4714" y="14114"/>
              </a:lnTo>
              <a:lnTo>
                <a:pt x="4714" y="13285"/>
              </a:lnTo>
              <a:lnTo>
                <a:pt x="5051" y="13285"/>
              </a:lnTo>
              <a:close/>
              <a:moveTo>
                <a:pt x="4714" y="16599"/>
              </a:moveTo>
              <a:lnTo>
                <a:pt x="5051" y="16599"/>
              </a:lnTo>
              <a:lnTo>
                <a:pt x="5051" y="17428"/>
              </a:lnTo>
              <a:lnTo>
                <a:pt x="4714" y="17428"/>
              </a:lnTo>
              <a:lnTo>
                <a:pt x="4714" y="16599"/>
              </a:lnTo>
              <a:close/>
              <a:moveTo>
                <a:pt x="5388" y="20772"/>
              </a:moveTo>
              <a:lnTo>
                <a:pt x="5051" y="20772"/>
              </a:lnTo>
              <a:lnTo>
                <a:pt x="5051" y="19943"/>
              </a:lnTo>
              <a:lnTo>
                <a:pt x="5388" y="19943"/>
              </a:lnTo>
              <a:lnTo>
                <a:pt x="5388" y="20772"/>
              </a:lnTo>
              <a:close/>
              <a:moveTo>
                <a:pt x="5388" y="19115"/>
              </a:moveTo>
              <a:lnTo>
                <a:pt x="5051" y="19115"/>
              </a:lnTo>
              <a:lnTo>
                <a:pt x="5051" y="18286"/>
              </a:lnTo>
              <a:lnTo>
                <a:pt x="5388" y="18286"/>
              </a:lnTo>
              <a:lnTo>
                <a:pt x="5388" y="19115"/>
              </a:lnTo>
              <a:close/>
              <a:moveTo>
                <a:pt x="5388" y="15771"/>
              </a:moveTo>
              <a:lnTo>
                <a:pt x="5051" y="15771"/>
              </a:lnTo>
              <a:lnTo>
                <a:pt x="5051" y="14942"/>
              </a:lnTo>
              <a:lnTo>
                <a:pt x="5388" y="14942"/>
              </a:lnTo>
              <a:lnTo>
                <a:pt x="5388" y="15771"/>
              </a:lnTo>
              <a:close/>
              <a:moveTo>
                <a:pt x="5388" y="12457"/>
              </a:moveTo>
              <a:lnTo>
                <a:pt x="5051" y="12457"/>
              </a:lnTo>
              <a:lnTo>
                <a:pt x="5051" y="11628"/>
              </a:lnTo>
              <a:lnTo>
                <a:pt x="5388" y="11628"/>
              </a:lnTo>
              <a:lnTo>
                <a:pt x="5388" y="12457"/>
              </a:lnTo>
              <a:close/>
              <a:moveTo>
                <a:pt x="4378" y="5001"/>
              </a:moveTo>
              <a:lnTo>
                <a:pt x="4378" y="4172"/>
              </a:lnTo>
              <a:lnTo>
                <a:pt x="3367" y="4172"/>
              </a:lnTo>
              <a:lnTo>
                <a:pt x="3367" y="5001"/>
              </a:lnTo>
              <a:lnTo>
                <a:pt x="4378" y="5001"/>
              </a:lnTo>
              <a:close/>
              <a:moveTo>
                <a:pt x="8443" y="11628"/>
              </a:moveTo>
              <a:cubicBezTo>
                <a:pt x="8996" y="11628"/>
                <a:pt x="9453" y="12191"/>
                <a:pt x="9453" y="12871"/>
              </a:cubicBezTo>
              <a:cubicBezTo>
                <a:pt x="9453" y="12990"/>
                <a:pt x="9477" y="13078"/>
                <a:pt x="9549" y="13167"/>
              </a:cubicBezTo>
              <a:cubicBezTo>
                <a:pt x="9621" y="13256"/>
                <a:pt x="9694" y="13285"/>
                <a:pt x="9790" y="13285"/>
              </a:cubicBezTo>
              <a:lnTo>
                <a:pt x="18569" y="13285"/>
              </a:lnTo>
              <a:cubicBezTo>
                <a:pt x="18762" y="13285"/>
                <a:pt x="18906" y="13108"/>
                <a:pt x="18906" y="12871"/>
              </a:cubicBezTo>
              <a:cubicBezTo>
                <a:pt x="18906" y="12191"/>
                <a:pt x="19363" y="11628"/>
                <a:pt x="19916" y="11628"/>
              </a:cubicBezTo>
              <a:cubicBezTo>
                <a:pt x="20012" y="11628"/>
                <a:pt x="20085" y="11599"/>
                <a:pt x="20157" y="11510"/>
              </a:cubicBezTo>
              <a:cubicBezTo>
                <a:pt x="20229" y="11421"/>
                <a:pt x="20253" y="11333"/>
                <a:pt x="20253" y="11214"/>
              </a:cubicBezTo>
              <a:lnTo>
                <a:pt x="20253" y="7900"/>
              </a:lnTo>
              <a:cubicBezTo>
                <a:pt x="20253" y="7664"/>
                <a:pt x="20109" y="7486"/>
                <a:pt x="19916" y="7486"/>
              </a:cubicBezTo>
              <a:cubicBezTo>
                <a:pt x="19363" y="7486"/>
                <a:pt x="18906" y="6924"/>
                <a:pt x="18906" y="6243"/>
              </a:cubicBezTo>
              <a:cubicBezTo>
                <a:pt x="18906" y="6007"/>
                <a:pt x="18762" y="5829"/>
                <a:pt x="18569" y="5829"/>
              </a:cubicBezTo>
              <a:lnTo>
                <a:pt x="9790" y="5829"/>
              </a:lnTo>
              <a:cubicBezTo>
                <a:pt x="9597" y="5829"/>
                <a:pt x="9453" y="6007"/>
                <a:pt x="9453" y="6243"/>
              </a:cubicBezTo>
              <a:cubicBezTo>
                <a:pt x="9453" y="6924"/>
                <a:pt x="8996" y="7486"/>
                <a:pt x="8443" y="7486"/>
              </a:cubicBezTo>
              <a:cubicBezTo>
                <a:pt x="8347" y="7486"/>
                <a:pt x="8274" y="7516"/>
                <a:pt x="8202" y="7604"/>
              </a:cubicBezTo>
              <a:cubicBezTo>
                <a:pt x="8130" y="7693"/>
                <a:pt x="8106" y="7782"/>
                <a:pt x="8106" y="7900"/>
              </a:cubicBezTo>
              <a:lnTo>
                <a:pt x="8106" y="11214"/>
              </a:lnTo>
              <a:cubicBezTo>
                <a:pt x="8106" y="11451"/>
                <a:pt x="8250" y="11628"/>
                <a:pt x="8443" y="11628"/>
              </a:cubicBezTo>
              <a:close/>
              <a:moveTo>
                <a:pt x="8780" y="8255"/>
              </a:moveTo>
              <a:cubicBezTo>
                <a:pt x="9429" y="8078"/>
                <a:pt x="9958" y="7456"/>
                <a:pt x="10102" y="6628"/>
              </a:cubicBezTo>
              <a:lnTo>
                <a:pt x="18281" y="6628"/>
              </a:lnTo>
              <a:cubicBezTo>
                <a:pt x="18425" y="7427"/>
                <a:pt x="18930" y="8078"/>
                <a:pt x="19604" y="8255"/>
              </a:cubicBezTo>
              <a:lnTo>
                <a:pt x="19604" y="10830"/>
              </a:lnTo>
              <a:cubicBezTo>
                <a:pt x="18954" y="11007"/>
                <a:pt x="18425" y="11628"/>
                <a:pt x="18281" y="12457"/>
              </a:cubicBezTo>
              <a:lnTo>
                <a:pt x="10102" y="12457"/>
              </a:lnTo>
              <a:cubicBezTo>
                <a:pt x="9958" y="11658"/>
                <a:pt x="9453" y="11007"/>
                <a:pt x="8780" y="10830"/>
              </a:cubicBezTo>
              <a:lnTo>
                <a:pt x="8780" y="8255"/>
              </a:lnTo>
              <a:close/>
              <a:moveTo>
                <a:pt x="14167" y="11628"/>
              </a:moveTo>
              <a:cubicBezTo>
                <a:pt x="15106" y="11628"/>
                <a:pt x="15851" y="10711"/>
                <a:pt x="15851" y="9557"/>
              </a:cubicBezTo>
              <a:cubicBezTo>
                <a:pt x="15851" y="8403"/>
                <a:pt x="15106" y="7486"/>
                <a:pt x="14167" y="7486"/>
              </a:cubicBezTo>
              <a:cubicBezTo>
                <a:pt x="13229" y="7486"/>
                <a:pt x="12484" y="8403"/>
                <a:pt x="12484" y="9557"/>
              </a:cubicBezTo>
              <a:cubicBezTo>
                <a:pt x="12484" y="10711"/>
                <a:pt x="13253" y="11628"/>
                <a:pt x="14167" y="11628"/>
              </a:cubicBezTo>
              <a:close/>
              <a:moveTo>
                <a:pt x="14167" y="8315"/>
              </a:moveTo>
              <a:cubicBezTo>
                <a:pt x="14721" y="8315"/>
                <a:pt x="15178" y="8877"/>
                <a:pt x="15178" y="9557"/>
              </a:cubicBezTo>
              <a:cubicBezTo>
                <a:pt x="15178" y="10238"/>
                <a:pt x="14721" y="10800"/>
                <a:pt x="14167" y="10800"/>
              </a:cubicBezTo>
              <a:cubicBezTo>
                <a:pt x="13614" y="10800"/>
                <a:pt x="13157" y="10238"/>
                <a:pt x="13157" y="9557"/>
              </a:cubicBezTo>
              <a:cubicBezTo>
                <a:pt x="13157" y="8877"/>
                <a:pt x="13614" y="8315"/>
                <a:pt x="14167" y="8315"/>
              </a:cubicBezTo>
              <a:close/>
              <a:moveTo>
                <a:pt x="2694" y="4172"/>
              </a:moveTo>
              <a:lnTo>
                <a:pt x="1684" y="4172"/>
              </a:lnTo>
              <a:lnTo>
                <a:pt x="1684" y="5001"/>
              </a:lnTo>
              <a:lnTo>
                <a:pt x="2694" y="5001"/>
              </a:lnTo>
              <a:lnTo>
                <a:pt x="2694" y="4172"/>
              </a:lnTo>
              <a:close/>
              <a:moveTo>
                <a:pt x="21263" y="4172"/>
              </a:moveTo>
              <a:lnTo>
                <a:pt x="7096" y="4172"/>
              </a:lnTo>
              <a:cubicBezTo>
                <a:pt x="6903" y="4172"/>
                <a:pt x="6759" y="4350"/>
                <a:pt x="6759" y="4586"/>
              </a:cubicBezTo>
              <a:lnTo>
                <a:pt x="6759" y="21186"/>
              </a:lnTo>
              <a:cubicBezTo>
                <a:pt x="6759" y="21422"/>
                <a:pt x="6903" y="21600"/>
                <a:pt x="7096" y="21600"/>
              </a:cubicBezTo>
              <a:lnTo>
                <a:pt x="21263" y="21600"/>
              </a:lnTo>
              <a:cubicBezTo>
                <a:pt x="21456" y="21600"/>
                <a:pt x="21600" y="21422"/>
                <a:pt x="21600" y="21186"/>
              </a:cubicBezTo>
              <a:lnTo>
                <a:pt x="21600" y="4586"/>
              </a:lnTo>
              <a:cubicBezTo>
                <a:pt x="21600" y="4350"/>
                <a:pt x="21456" y="4172"/>
                <a:pt x="21263" y="4172"/>
              </a:cubicBezTo>
              <a:close/>
              <a:moveTo>
                <a:pt x="20927" y="20772"/>
              </a:moveTo>
              <a:lnTo>
                <a:pt x="7433" y="20772"/>
              </a:lnTo>
              <a:lnTo>
                <a:pt x="7433" y="19943"/>
              </a:lnTo>
              <a:lnTo>
                <a:pt x="20927" y="19943"/>
              </a:lnTo>
              <a:lnTo>
                <a:pt x="20927" y="20772"/>
              </a:lnTo>
              <a:close/>
              <a:moveTo>
                <a:pt x="20927" y="19115"/>
              </a:moveTo>
              <a:lnTo>
                <a:pt x="7433" y="19115"/>
              </a:lnTo>
              <a:lnTo>
                <a:pt x="7433" y="18286"/>
              </a:lnTo>
              <a:lnTo>
                <a:pt x="20927" y="18286"/>
              </a:lnTo>
              <a:lnTo>
                <a:pt x="20927" y="19115"/>
              </a:lnTo>
              <a:close/>
              <a:moveTo>
                <a:pt x="20927" y="17458"/>
              </a:moveTo>
              <a:lnTo>
                <a:pt x="7433" y="17458"/>
              </a:lnTo>
              <a:lnTo>
                <a:pt x="7433" y="16629"/>
              </a:lnTo>
              <a:lnTo>
                <a:pt x="20927" y="16629"/>
              </a:lnTo>
              <a:lnTo>
                <a:pt x="20927" y="17458"/>
              </a:lnTo>
              <a:close/>
              <a:moveTo>
                <a:pt x="20927" y="15771"/>
              </a:moveTo>
              <a:lnTo>
                <a:pt x="7433" y="15771"/>
              </a:lnTo>
              <a:lnTo>
                <a:pt x="7433" y="14942"/>
              </a:lnTo>
              <a:lnTo>
                <a:pt x="20927" y="14942"/>
              </a:lnTo>
              <a:lnTo>
                <a:pt x="20927" y="15771"/>
              </a:lnTo>
              <a:close/>
              <a:moveTo>
                <a:pt x="20927" y="14114"/>
              </a:moveTo>
              <a:lnTo>
                <a:pt x="7433" y="14114"/>
              </a:lnTo>
              <a:lnTo>
                <a:pt x="7433" y="4971"/>
              </a:lnTo>
              <a:lnTo>
                <a:pt x="20927" y="4971"/>
              </a:lnTo>
              <a:lnTo>
                <a:pt x="20927" y="14114"/>
              </a:lnTo>
              <a:close/>
              <a:moveTo>
                <a:pt x="2694" y="6243"/>
              </a:moveTo>
              <a:lnTo>
                <a:pt x="3367" y="6243"/>
              </a:lnTo>
              <a:lnTo>
                <a:pt x="3367" y="5001"/>
              </a:lnTo>
              <a:lnTo>
                <a:pt x="2694" y="5001"/>
              </a:lnTo>
              <a:lnTo>
                <a:pt x="2694" y="6243"/>
              </a:lnTo>
              <a:close/>
            </a:path>
          </a:pathLst>
        </a:custGeom>
        <a:solidFill>
          <a:schemeClr val="tx2"/>
        </a:solidFill>
        <a:ln w="12700">
          <a:miter lim="400000"/>
        </a:ln>
      </xdr:spPr>
      <xdr:txBody>
        <a:bodyPr wrap="square" lIns="38100" tIns="38100" rIns="38100" bIns="38100" anchor="ct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ctr" defTabSz="457200" rtl="0" fontAlgn="auto" latinLnBrk="0" hangingPunct="0">
            <a:lnSpc>
              <a:spcPct val="100000"/>
            </a:lnSpc>
            <a:spcBef>
              <a:spcPts val="0"/>
            </a:spcBef>
            <a:spcAft>
              <a:spcPts val="0"/>
            </a:spcAft>
            <a:buClrTx/>
            <a:buSzTx/>
            <a:buFontTx/>
            <a:buNone/>
            <a:tabLst/>
            <a:defRPr kumimoji="0" sz="3200" b="0" i="0" u="none" strike="noStrike" cap="none" spc="0" normalizeH="0" baseline="0">
              <a:ln>
                <a:noFill/>
              </a:ln>
              <a:solidFill>
                <a:srgbClr val="000000"/>
              </a:solidFill>
              <a:effectLst/>
              <a:uFillTx/>
              <a:latin typeface="+mn-lt"/>
              <a:ea typeface="+mn-ea"/>
              <a:cs typeface="+mn-cs"/>
              <a:sym typeface="Gill Sans"/>
            </a:defRPr>
          </a:lvl1pPr>
          <a:lvl2pPr marL="0" marR="0" indent="342900" algn="ctr" defTabSz="457200" rtl="0" fontAlgn="auto" latinLnBrk="0" hangingPunct="0">
            <a:lnSpc>
              <a:spcPct val="100000"/>
            </a:lnSpc>
            <a:spcBef>
              <a:spcPts val="0"/>
            </a:spcBef>
            <a:spcAft>
              <a:spcPts val="0"/>
            </a:spcAft>
            <a:buClrTx/>
            <a:buSzTx/>
            <a:buFontTx/>
            <a:buNone/>
            <a:tabLst/>
            <a:defRPr kumimoji="0" sz="3200" b="0" i="0" u="none" strike="noStrike" cap="none" spc="0" normalizeH="0" baseline="0">
              <a:ln>
                <a:noFill/>
              </a:ln>
              <a:solidFill>
                <a:srgbClr val="000000"/>
              </a:solidFill>
              <a:effectLst/>
              <a:uFillTx/>
              <a:latin typeface="+mn-lt"/>
              <a:ea typeface="+mn-ea"/>
              <a:cs typeface="+mn-cs"/>
              <a:sym typeface="Gill Sans"/>
            </a:defRPr>
          </a:lvl2pPr>
          <a:lvl3pPr marL="0" marR="0" indent="685800" algn="ctr" defTabSz="457200" rtl="0" fontAlgn="auto" latinLnBrk="0" hangingPunct="0">
            <a:lnSpc>
              <a:spcPct val="100000"/>
            </a:lnSpc>
            <a:spcBef>
              <a:spcPts val="0"/>
            </a:spcBef>
            <a:spcAft>
              <a:spcPts val="0"/>
            </a:spcAft>
            <a:buClrTx/>
            <a:buSzTx/>
            <a:buFontTx/>
            <a:buNone/>
            <a:tabLst/>
            <a:defRPr kumimoji="0" sz="3200" b="0" i="0" u="none" strike="noStrike" cap="none" spc="0" normalizeH="0" baseline="0">
              <a:ln>
                <a:noFill/>
              </a:ln>
              <a:solidFill>
                <a:srgbClr val="000000"/>
              </a:solidFill>
              <a:effectLst/>
              <a:uFillTx/>
              <a:latin typeface="+mn-lt"/>
              <a:ea typeface="+mn-ea"/>
              <a:cs typeface="+mn-cs"/>
              <a:sym typeface="Gill Sans"/>
            </a:defRPr>
          </a:lvl3pPr>
          <a:lvl4pPr marL="0" marR="0" indent="1028700" algn="ctr" defTabSz="457200" rtl="0" fontAlgn="auto" latinLnBrk="0" hangingPunct="0">
            <a:lnSpc>
              <a:spcPct val="100000"/>
            </a:lnSpc>
            <a:spcBef>
              <a:spcPts val="0"/>
            </a:spcBef>
            <a:spcAft>
              <a:spcPts val="0"/>
            </a:spcAft>
            <a:buClrTx/>
            <a:buSzTx/>
            <a:buFontTx/>
            <a:buNone/>
            <a:tabLst/>
            <a:defRPr kumimoji="0" sz="3200" b="0" i="0" u="none" strike="noStrike" cap="none" spc="0" normalizeH="0" baseline="0">
              <a:ln>
                <a:noFill/>
              </a:ln>
              <a:solidFill>
                <a:srgbClr val="000000"/>
              </a:solidFill>
              <a:effectLst/>
              <a:uFillTx/>
              <a:latin typeface="+mn-lt"/>
              <a:ea typeface="+mn-ea"/>
              <a:cs typeface="+mn-cs"/>
              <a:sym typeface="Gill Sans"/>
            </a:defRPr>
          </a:lvl4pPr>
          <a:lvl5pPr marL="0" marR="0" indent="1371600" algn="ctr" defTabSz="457200" rtl="0" fontAlgn="auto" latinLnBrk="0" hangingPunct="0">
            <a:lnSpc>
              <a:spcPct val="100000"/>
            </a:lnSpc>
            <a:spcBef>
              <a:spcPts val="0"/>
            </a:spcBef>
            <a:spcAft>
              <a:spcPts val="0"/>
            </a:spcAft>
            <a:buClrTx/>
            <a:buSzTx/>
            <a:buFontTx/>
            <a:buNone/>
            <a:tabLst/>
            <a:defRPr kumimoji="0" sz="3200" b="0" i="0" u="none" strike="noStrike" cap="none" spc="0" normalizeH="0" baseline="0">
              <a:ln>
                <a:noFill/>
              </a:ln>
              <a:solidFill>
                <a:srgbClr val="000000"/>
              </a:solidFill>
              <a:effectLst/>
              <a:uFillTx/>
              <a:latin typeface="+mn-lt"/>
              <a:ea typeface="+mn-ea"/>
              <a:cs typeface="+mn-cs"/>
              <a:sym typeface="Gill Sans"/>
            </a:defRPr>
          </a:lvl5pPr>
          <a:lvl6pPr marL="0" marR="0" indent="1714500" algn="ctr" defTabSz="457200" rtl="0" fontAlgn="auto" latinLnBrk="0" hangingPunct="0">
            <a:lnSpc>
              <a:spcPct val="100000"/>
            </a:lnSpc>
            <a:spcBef>
              <a:spcPts val="0"/>
            </a:spcBef>
            <a:spcAft>
              <a:spcPts val="0"/>
            </a:spcAft>
            <a:buClrTx/>
            <a:buSzTx/>
            <a:buFontTx/>
            <a:buNone/>
            <a:tabLst/>
            <a:defRPr kumimoji="0" sz="3200" b="0" i="0" u="none" strike="noStrike" cap="none" spc="0" normalizeH="0" baseline="0">
              <a:ln>
                <a:noFill/>
              </a:ln>
              <a:solidFill>
                <a:srgbClr val="000000"/>
              </a:solidFill>
              <a:effectLst/>
              <a:uFillTx/>
              <a:latin typeface="+mn-lt"/>
              <a:ea typeface="+mn-ea"/>
              <a:cs typeface="+mn-cs"/>
              <a:sym typeface="Gill Sans"/>
            </a:defRPr>
          </a:lvl6pPr>
          <a:lvl7pPr marL="0" marR="0" indent="2057400" algn="ctr" defTabSz="457200" rtl="0" fontAlgn="auto" latinLnBrk="0" hangingPunct="0">
            <a:lnSpc>
              <a:spcPct val="100000"/>
            </a:lnSpc>
            <a:spcBef>
              <a:spcPts val="0"/>
            </a:spcBef>
            <a:spcAft>
              <a:spcPts val="0"/>
            </a:spcAft>
            <a:buClrTx/>
            <a:buSzTx/>
            <a:buFontTx/>
            <a:buNone/>
            <a:tabLst/>
            <a:defRPr kumimoji="0" sz="3200" b="0" i="0" u="none" strike="noStrike" cap="none" spc="0" normalizeH="0" baseline="0">
              <a:ln>
                <a:noFill/>
              </a:ln>
              <a:solidFill>
                <a:srgbClr val="000000"/>
              </a:solidFill>
              <a:effectLst/>
              <a:uFillTx/>
              <a:latin typeface="+mn-lt"/>
              <a:ea typeface="+mn-ea"/>
              <a:cs typeface="+mn-cs"/>
              <a:sym typeface="Gill Sans"/>
            </a:defRPr>
          </a:lvl7pPr>
          <a:lvl8pPr marL="0" marR="0" indent="2400300" algn="ctr" defTabSz="457200" rtl="0" fontAlgn="auto" latinLnBrk="0" hangingPunct="0">
            <a:lnSpc>
              <a:spcPct val="100000"/>
            </a:lnSpc>
            <a:spcBef>
              <a:spcPts val="0"/>
            </a:spcBef>
            <a:spcAft>
              <a:spcPts val="0"/>
            </a:spcAft>
            <a:buClrTx/>
            <a:buSzTx/>
            <a:buFontTx/>
            <a:buNone/>
            <a:tabLst/>
            <a:defRPr kumimoji="0" sz="3200" b="0" i="0" u="none" strike="noStrike" cap="none" spc="0" normalizeH="0" baseline="0">
              <a:ln>
                <a:noFill/>
              </a:ln>
              <a:solidFill>
                <a:srgbClr val="000000"/>
              </a:solidFill>
              <a:effectLst/>
              <a:uFillTx/>
              <a:latin typeface="+mn-lt"/>
              <a:ea typeface="+mn-ea"/>
              <a:cs typeface="+mn-cs"/>
              <a:sym typeface="Gill Sans"/>
            </a:defRPr>
          </a:lvl8pPr>
          <a:lvl9pPr marL="0" marR="0" indent="2743200" algn="ctr" defTabSz="457200" rtl="0" fontAlgn="auto" latinLnBrk="0" hangingPunct="0">
            <a:lnSpc>
              <a:spcPct val="100000"/>
            </a:lnSpc>
            <a:spcBef>
              <a:spcPts val="0"/>
            </a:spcBef>
            <a:spcAft>
              <a:spcPts val="0"/>
            </a:spcAft>
            <a:buClrTx/>
            <a:buSzTx/>
            <a:buFontTx/>
            <a:buNone/>
            <a:tabLst/>
            <a:defRPr kumimoji="0" sz="3200" b="0" i="0" u="none" strike="noStrike" cap="none" spc="0" normalizeH="0" baseline="0">
              <a:ln>
                <a:noFill/>
              </a:ln>
              <a:solidFill>
                <a:srgbClr val="000000"/>
              </a:solidFill>
              <a:effectLst/>
              <a:uFillTx/>
              <a:latin typeface="+mn-lt"/>
              <a:ea typeface="+mn-ea"/>
              <a:cs typeface="+mn-cs"/>
              <a:sym typeface="Gill Sans"/>
            </a:defRPr>
          </a:lvl9pPr>
        </a:lstStyle>
        <a:p>
          <a:pPr>
            <a:defRPr sz="3000">
              <a:solidFill>
                <a:srgbClr val="FFFFFF"/>
              </a:solidFill>
              <a:effectLst>
                <a:outerShdw blurRad="38100" dist="12700" dir="5400000" rotWithShape="0">
                  <a:srgbClr val="000000">
                    <a:alpha val="50000"/>
                  </a:srgbClr>
                </a:outerShdw>
              </a:effectLst>
            </a:defRPr>
          </a:pPr>
          <a:endParaRPr/>
        </a:p>
      </xdr:txBody>
    </xdr:sp>
    <xdr:clientData/>
  </xdr:twoCellAnchor>
  <xdr:twoCellAnchor>
    <xdr:from>
      <xdr:col>5</xdr:col>
      <xdr:colOff>546100</xdr:colOff>
      <xdr:row>0</xdr:row>
      <xdr:rowOff>393700</xdr:rowOff>
    </xdr:from>
    <xdr:to>
      <xdr:col>7</xdr:col>
      <xdr:colOff>262425</xdr:colOff>
      <xdr:row>0</xdr:row>
      <xdr:rowOff>927100</xdr:rowOff>
    </xdr:to>
    <xdr:sp macro="" textlink="">
      <xdr:nvSpPr>
        <xdr:cNvPr id="5" name="Shape" descr="logo placeholder">
          <a:extLst>
            <a:ext uri="{FF2B5EF4-FFF2-40B4-BE49-F238E27FC236}">
              <a16:creationId xmlns:a16="http://schemas.microsoft.com/office/drawing/2014/main" id="{57FEC76C-5165-4FDB-A079-FCFC95ABC0D0}"/>
            </a:ext>
          </a:extLst>
        </xdr:cNvPr>
        <xdr:cNvSpPr>
          <a:spLocks/>
        </xdr:cNvSpPr>
      </xdr:nvSpPr>
      <xdr:spPr>
        <a:xfrm>
          <a:off x="3721100" y="158750"/>
          <a:ext cx="986325" cy="0"/>
        </a:xfrm>
        <a:custGeom>
          <a:avLst/>
          <a:gdLst/>
          <a:ahLst/>
          <a:cxnLst>
            <a:cxn ang="0">
              <a:pos x="wd2" y="hd2"/>
            </a:cxn>
            <a:cxn ang="5400000">
              <a:pos x="wd2" y="hd2"/>
            </a:cxn>
            <a:cxn ang="10800000">
              <a:pos x="wd2" y="hd2"/>
            </a:cxn>
            <a:cxn ang="16200000">
              <a:pos x="wd2" y="hd2"/>
            </a:cxn>
          </a:cxnLst>
          <a:rect l="0" t="0" r="r" b="b"/>
          <a:pathLst>
            <a:path w="21600" h="21600" extrusionOk="0">
              <a:moveTo>
                <a:pt x="7575" y="7504"/>
              </a:moveTo>
              <a:cubicBezTo>
                <a:pt x="7145" y="7504"/>
                <a:pt x="6909" y="8906"/>
                <a:pt x="6909" y="11151"/>
              </a:cubicBezTo>
              <a:cubicBezTo>
                <a:pt x="6909" y="13325"/>
                <a:pt x="7117" y="14587"/>
                <a:pt x="7547" y="14587"/>
              </a:cubicBezTo>
              <a:cubicBezTo>
                <a:pt x="7991" y="14587"/>
                <a:pt x="8199" y="13255"/>
                <a:pt x="8199" y="11010"/>
              </a:cubicBezTo>
              <a:cubicBezTo>
                <a:pt x="8199" y="8836"/>
                <a:pt x="7991" y="7504"/>
                <a:pt x="7575" y="7504"/>
              </a:cubicBezTo>
              <a:close/>
              <a:moveTo>
                <a:pt x="7810" y="11431"/>
              </a:moveTo>
              <a:cubicBezTo>
                <a:pt x="7810" y="13395"/>
                <a:pt x="7783" y="14377"/>
                <a:pt x="7561" y="14377"/>
              </a:cubicBezTo>
              <a:cubicBezTo>
                <a:pt x="7339" y="14377"/>
                <a:pt x="7311" y="13325"/>
                <a:pt x="7311" y="11501"/>
              </a:cubicBezTo>
              <a:lnTo>
                <a:pt x="7311" y="10800"/>
              </a:lnTo>
              <a:cubicBezTo>
                <a:pt x="7311" y="8766"/>
                <a:pt x="7325" y="7714"/>
                <a:pt x="7561" y="7714"/>
              </a:cubicBezTo>
              <a:cubicBezTo>
                <a:pt x="7797" y="7714"/>
                <a:pt x="7810" y="8696"/>
                <a:pt x="7810" y="10730"/>
              </a:cubicBezTo>
              <a:lnTo>
                <a:pt x="7810" y="11431"/>
              </a:lnTo>
              <a:close/>
              <a:moveTo>
                <a:pt x="21558" y="12343"/>
              </a:moveTo>
              <a:cubicBezTo>
                <a:pt x="21503" y="13395"/>
                <a:pt x="21323" y="14236"/>
                <a:pt x="21087" y="14236"/>
              </a:cubicBezTo>
              <a:lnTo>
                <a:pt x="21017" y="14236"/>
              </a:lnTo>
              <a:lnTo>
                <a:pt x="21017" y="11081"/>
              </a:lnTo>
              <a:lnTo>
                <a:pt x="21059" y="11081"/>
              </a:lnTo>
              <a:cubicBezTo>
                <a:pt x="21198" y="11081"/>
                <a:pt x="21267" y="11431"/>
                <a:pt x="21309" y="12413"/>
              </a:cubicBezTo>
              <a:lnTo>
                <a:pt x="21336" y="12413"/>
              </a:lnTo>
              <a:lnTo>
                <a:pt x="21336" y="9538"/>
              </a:lnTo>
              <a:lnTo>
                <a:pt x="21309" y="9538"/>
              </a:lnTo>
              <a:cubicBezTo>
                <a:pt x="21281" y="10309"/>
                <a:pt x="21198" y="10800"/>
                <a:pt x="21073" y="10800"/>
              </a:cubicBezTo>
              <a:lnTo>
                <a:pt x="21003" y="10800"/>
              </a:lnTo>
              <a:lnTo>
                <a:pt x="21003" y="7784"/>
              </a:lnTo>
              <a:lnTo>
                <a:pt x="21073" y="7784"/>
              </a:lnTo>
              <a:cubicBezTo>
                <a:pt x="21309" y="7784"/>
                <a:pt x="21406" y="8205"/>
                <a:pt x="21503" y="9538"/>
              </a:cubicBezTo>
              <a:lnTo>
                <a:pt x="21545" y="9538"/>
              </a:lnTo>
              <a:lnTo>
                <a:pt x="21531" y="7574"/>
              </a:lnTo>
              <a:lnTo>
                <a:pt x="20518" y="7574"/>
              </a:lnTo>
              <a:lnTo>
                <a:pt x="20518" y="7784"/>
              </a:lnTo>
              <a:lnTo>
                <a:pt x="20629" y="7784"/>
              </a:lnTo>
              <a:lnTo>
                <a:pt x="20629" y="14236"/>
              </a:lnTo>
              <a:lnTo>
                <a:pt x="20518" y="14236"/>
              </a:lnTo>
              <a:lnTo>
                <a:pt x="20518" y="14447"/>
              </a:lnTo>
              <a:lnTo>
                <a:pt x="21586" y="14447"/>
              </a:lnTo>
              <a:lnTo>
                <a:pt x="21600" y="12273"/>
              </a:lnTo>
              <a:lnTo>
                <a:pt x="21558" y="12273"/>
              </a:lnTo>
              <a:close/>
              <a:moveTo>
                <a:pt x="9281" y="7784"/>
              </a:moveTo>
              <a:lnTo>
                <a:pt x="9406" y="7784"/>
              </a:lnTo>
              <a:lnTo>
                <a:pt x="9406" y="12203"/>
              </a:lnTo>
              <a:cubicBezTo>
                <a:pt x="9406" y="13605"/>
                <a:pt x="9281" y="14236"/>
                <a:pt x="9087" y="14236"/>
              </a:cubicBezTo>
              <a:cubicBezTo>
                <a:pt x="8851" y="14236"/>
                <a:pt x="8795" y="13465"/>
                <a:pt x="8795" y="12343"/>
              </a:cubicBezTo>
              <a:lnTo>
                <a:pt x="8795" y="7714"/>
              </a:lnTo>
              <a:lnTo>
                <a:pt x="8920" y="7714"/>
              </a:lnTo>
              <a:lnTo>
                <a:pt x="8920" y="7504"/>
              </a:lnTo>
              <a:lnTo>
                <a:pt x="8310" y="7504"/>
              </a:lnTo>
              <a:lnTo>
                <a:pt x="8310" y="7714"/>
              </a:lnTo>
              <a:lnTo>
                <a:pt x="8421" y="7714"/>
              </a:lnTo>
              <a:lnTo>
                <a:pt x="8421" y="11992"/>
              </a:lnTo>
              <a:cubicBezTo>
                <a:pt x="8421" y="13956"/>
                <a:pt x="8643" y="14517"/>
                <a:pt x="8962" y="14517"/>
              </a:cubicBezTo>
              <a:cubicBezTo>
                <a:pt x="9364" y="14517"/>
                <a:pt x="9461" y="13605"/>
                <a:pt x="9461" y="12132"/>
              </a:cubicBezTo>
              <a:lnTo>
                <a:pt x="9461" y="7784"/>
              </a:lnTo>
              <a:lnTo>
                <a:pt x="9572" y="7784"/>
              </a:lnTo>
              <a:lnTo>
                <a:pt x="9572" y="7574"/>
              </a:lnTo>
              <a:lnTo>
                <a:pt x="9295" y="7574"/>
              </a:lnTo>
              <a:lnTo>
                <a:pt x="9295" y="7784"/>
              </a:lnTo>
              <a:close/>
              <a:moveTo>
                <a:pt x="2136" y="4839"/>
              </a:moveTo>
              <a:cubicBezTo>
                <a:pt x="1484" y="4839"/>
                <a:pt x="957" y="7504"/>
                <a:pt x="957" y="10800"/>
              </a:cubicBezTo>
              <a:cubicBezTo>
                <a:pt x="957" y="14096"/>
                <a:pt x="1484" y="16761"/>
                <a:pt x="2136" y="16761"/>
              </a:cubicBezTo>
              <a:cubicBezTo>
                <a:pt x="2788" y="16761"/>
                <a:pt x="3316" y="14096"/>
                <a:pt x="3316" y="10800"/>
              </a:cubicBezTo>
              <a:cubicBezTo>
                <a:pt x="3316" y="7504"/>
                <a:pt x="2788" y="4839"/>
                <a:pt x="2136" y="4839"/>
              </a:cubicBezTo>
              <a:close/>
              <a:moveTo>
                <a:pt x="2136" y="0"/>
              </a:moveTo>
              <a:cubicBezTo>
                <a:pt x="957" y="0"/>
                <a:pt x="0" y="4839"/>
                <a:pt x="0" y="10800"/>
              </a:cubicBezTo>
              <a:cubicBezTo>
                <a:pt x="0" y="16761"/>
                <a:pt x="957" y="21600"/>
                <a:pt x="2136" y="21600"/>
              </a:cubicBezTo>
              <a:cubicBezTo>
                <a:pt x="3316" y="21600"/>
                <a:pt x="4273" y="16761"/>
                <a:pt x="4273" y="10800"/>
              </a:cubicBezTo>
              <a:cubicBezTo>
                <a:pt x="4287" y="4839"/>
                <a:pt x="3316" y="0"/>
                <a:pt x="2136" y="0"/>
              </a:cubicBezTo>
              <a:close/>
              <a:moveTo>
                <a:pt x="2136" y="18935"/>
              </a:moveTo>
              <a:cubicBezTo>
                <a:pt x="1249" y="18935"/>
                <a:pt x="527" y="15288"/>
                <a:pt x="527" y="10800"/>
              </a:cubicBezTo>
              <a:cubicBezTo>
                <a:pt x="527" y="6312"/>
                <a:pt x="1249" y="2735"/>
                <a:pt x="2136" y="2735"/>
              </a:cubicBezTo>
              <a:cubicBezTo>
                <a:pt x="3024" y="2735"/>
                <a:pt x="3746" y="6312"/>
                <a:pt x="3746" y="10800"/>
              </a:cubicBezTo>
              <a:cubicBezTo>
                <a:pt x="3746" y="15288"/>
                <a:pt x="3024" y="18935"/>
                <a:pt x="2136" y="18935"/>
              </a:cubicBezTo>
              <a:close/>
              <a:moveTo>
                <a:pt x="6853" y="7784"/>
              </a:moveTo>
              <a:lnTo>
                <a:pt x="6978" y="7784"/>
              </a:lnTo>
              <a:lnTo>
                <a:pt x="6978" y="7644"/>
              </a:lnTo>
              <a:lnTo>
                <a:pt x="6590" y="7644"/>
              </a:lnTo>
              <a:lnTo>
                <a:pt x="6590" y="7784"/>
              </a:lnTo>
              <a:lnTo>
                <a:pt x="6784" y="7784"/>
              </a:lnTo>
              <a:lnTo>
                <a:pt x="6506" y="10870"/>
              </a:lnTo>
              <a:lnTo>
                <a:pt x="6243" y="7784"/>
              </a:lnTo>
              <a:lnTo>
                <a:pt x="6368" y="7784"/>
              </a:lnTo>
              <a:lnTo>
                <a:pt x="6368" y="7644"/>
              </a:lnTo>
              <a:lnTo>
                <a:pt x="5743" y="7644"/>
              </a:lnTo>
              <a:lnTo>
                <a:pt x="5743" y="7784"/>
              </a:lnTo>
              <a:lnTo>
                <a:pt x="5840" y="7784"/>
              </a:lnTo>
              <a:lnTo>
                <a:pt x="6173" y="11221"/>
              </a:lnTo>
              <a:lnTo>
                <a:pt x="6173" y="14306"/>
              </a:lnTo>
              <a:lnTo>
                <a:pt x="6049" y="14306"/>
              </a:lnTo>
              <a:lnTo>
                <a:pt x="6049" y="14517"/>
              </a:lnTo>
              <a:lnTo>
                <a:pt x="6659" y="14517"/>
              </a:lnTo>
              <a:lnTo>
                <a:pt x="6659" y="14306"/>
              </a:lnTo>
              <a:lnTo>
                <a:pt x="6534" y="14306"/>
              </a:lnTo>
              <a:lnTo>
                <a:pt x="6534" y="11081"/>
              </a:lnTo>
              <a:lnTo>
                <a:pt x="6853" y="7784"/>
              </a:lnTo>
              <a:close/>
              <a:moveTo>
                <a:pt x="19852" y="7644"/>
              </a:moveTo>
              <a:lnTo>
                <a:pt x="19283" y="7644"/>
              </a:lnTo>
              <a:lnTo>
                <a:pt x="19283" y="7855"/>
              </a:lnTo>
              <a:lnTo>
                <a:pt x="19408" y="7855"/>
              </a:lnTo>
              <a:lnTo>
                <a:pt x="19408" y="14377"/>
              </a:lnTo>
              <a:lnTo>
                <a:pt x="19283" y="14377"/>
              </a:lnTo>
              <a:lnTo>
                <a:pt x="19283" y="14587"/>
              </a:lnTo>
              <a:lnTo>
                <a:pt x="20032" y="14587"/>
              </a:lnTo>
              <a:lnTo>
                <a:pt x="20032" y="14377"/>
              </a:lnTo>
              <a:lnTo>
                <a:pt x="19783" y="14377"/>
              </a:lnTo>
              <a:lnTo>
                <a:pt x="19783" y="11712"/>
              </a:lnTo>
              <a:lnTo>
                <a:pt x="19797" y="11712"/>
              </a:lnTo>
              <a:cubicBezTo>
                <a:pt x="20171" y="11712"/>
                <a:pt x="20435" y="11291"/>
                <a:pt x="20435" y="9608"/>
              </a:cubicBezTo>
              <a:cubicBezTo>
                <a:pt x="20435" y="8065"/>
                <a:pt x="20213" y="7644"/>
                <a:pt x="19852" y="7644"/>
              </a:cubicBezTo>
              <a:close/>
              <a:moveTo>
                <a:pt x="20032" y="9818"/>
              </a:moveTo>
              <a:cubicBezTo>
                <a:pt x="20032" y="10940"/>
                <a:pt x="19991" y="11501"/>
                <a:pt x="19824" y="11501"/>
              </a:cubicBezTo>
              <a:lnTo>
                <a:pt x="19783" y="11501"/>
              </a:lnTo>
              <a:lnTo>
                <a:pt x="19783" y="7784"/>
              </a:lnTo>
              <a:lnTo>
                <a:pt x="19838" y="7784"/>
              </a:lnTo>
              <a:cubicBezTo>
                <a:pt x="19991" y="7784"/>
                <a:pt x="20032" y="8205"/>
                <a:pt x="20032" y="9257"/>
              </a:cubicBezTo>
              <a:lnTo>
                <a:pt x="20032" y="9818"/>
              </a:lnTo>
              <a:close/>
              <a:moveTo>
                <a:pt x="16786" y="7644"/>
              </a:moveTo>
              <a:lnTo>
                <a:pt x="16772" y="10099"/>
              </a:lnTo>
              <a:lnTo>
                <a:pt x="16814" y="10099"/>
              </a:lnTo>
              <a:cubicBezTo>
                <a:pt x="16911" y="8556"/>
                <a:pt x="16980" y="7855"/>
                <a:pt x="17161" y="7855"/>
              </a:cubicBezTo>
              <a:lnTo>
                <a:pt x="17188" y="7855"/>
              </a:lnTo>
              <a:lnTo>
                <a:pt x="17188" y="14306"/>
              </a:lnTo>
              <a:lnTo>
                <a:pt x="17022" y="14306"/>
              </a:lnTo>
              <a:lnTo>
                <a:pt x="17022" y="14517"/>
              </a:lnTo>
              <a:lnTo>
                <a:pt x="17729" y="14517"/>
              </a:lnTo>
              <a:lnTo>
                <a:pt x="17729" y="14306"/>
              </a:lnTo>
              <a:lnTo>
                <a:pt x="17563" y="14306"/>
              </a:lnTo>
              <a:lnTo>
                <a:pt x="17563" y="7855"/>
              </a:lnTo>
              <a:lnTo>
                <a:pt x="17591" y="7855"/>
              </a:lnTo>
              <a:cubicBezTo>
                <a:pt x="17771" y="7855"/>
                <a:pt x="17827" y="8486"/>
                <a:pt x="17938" y="10099"/>
              </a:cubicBezTo>
              <a:lnTo>
                <a:pt x="17979" y="10099"/>
              </a:lnTo>
              <a:lnTo>
                <a:pt x="17965" y="7644"/>
              </a:lnTo>
              <a:lnTo>
                <a:pt x="16786" y="7644"/>
              </a:lnTo>
              <a:close/>
              <a:moveTo>
                <a:pt x="14705" y="11712"/>
              </a:moveTo>
              <a:lnTo>
                <a:pt x="14830" y="11712"/>
              </a:lnTo>
              <a:lnTo>
                <a:pt x="14830" y="13605"/>
              </a:lnTo>
              <a:cubicBezTo>
                <a:pt x="14830" y="14096"/>
                <a:pt x="14816" y="14377"/>
                <a:pt x="14677" y="14377"/>
              </a:cubicBezTo>
              <a:cubicBezTo>
                <a:pt x="14497" y="14377"/>
                <a:pt x="14400" y="13395"/>
                <a:pt x="14400" y="11431"/>
              </a:cubicBezTo>
              <a:lnTo>
                <a:pt x="14400" y="10660"/>
              </a:lnTo>
              <a:cubicBezTo>
                <a:pt x="14400" y="8626"/>
                <a:pt x="14511" y="7714"/>
                <a:pt x="14691" y="7714"/>
              </a:cubicBezTo>
              <a:cubicBezTo>
                <a:pt x="14858" y="7714"/>
                <a:pt x="14983" y="8626"/>
                <a:pt x="15094" y="9748"/>
              </a:cubicBezTo>
              <a:lnTo>
                <a:pt x="15135" y="9748"/>
              </a:lnTo>
              <a:lnTo>
                <a:pt x="15121" y="7644"/>
              </a:lnTo>
              <a:lnTo>
                <a:pt x="15094" y="7644"/>
              </a:lnTo>
              <a:cubicBezTo>
                <a:pt x="15080" y="7784"/>
                <a:pt x="15066" y="7855"/>
                <a:pt x="15038" y="7855"/>
              </a:cubicBezTo>
              <a:cubicBezTo>
                <a:pt x="14969" y="7855"/>
                <a:pt x="14872" y="7574"/>
                <a:pt x="14664" y="7574"/>
              </a:cubicBezTo>
              <a:cubicBezTo>
                <a:pt x="14261" y="7574"/>
                <a:pt x="13998" y="8836"/>
                <a:pt x="13998" y="11221"/>
              </a:cubicBezTo>
              <a:cubicBezTo>
                <a:pt x="13998" y="13535"/>
                <a:pt x="14247" y="14657"/>
                <a:pt x="14664" y="14657"/>
              </a:cubicBezTo>
              <a:cubicBezTo>
                <a:pt x="14830" y="14657"/>
                <a:pt x="14983" y="14306"/>
                <a:pt x="15052" y="14306"/>
              </a:cubicBezTo>
              <a:cubicBezTo>
                <a:pt x="15108" y="14306"/>
                <a:pt x="15121" y="14377"/>
                <a:pt x="15149" y="14587"/>
              </a:cubicBezTo>
              <a:lnTo>
                <a:pt x="15177" y="14587"/>
              </a:lnTo>
              <a:lnTo>
                <a:pt x="15177" y="11782"/>
              </a:lnTo>
              <a:lnTo>
                <a:pt x="15246" y="11782"/>
              </a:lnTo>
              <a:lnTo>
                <a:pt x="15246" y="11571"/>
              </a:lnTo>
              <a:lnTo>
                <a:pt x="14691" y="11571"/>
              </a:lnTo>
              <a:lnTo>
                <a:pt x="14691" y="11712"/>
              </a:lnTo>
              <a:close/>
              <a:moveTo>
                <a:pt x="16051" y="7504"/>
              </a:moveTo>
              <a:cubicBezTo>
                <a:pt x="15621" y="7504"/>
                <a:pt x="15385" y="8906"/>
                <a:pt x="15385" y="11151"/>
              </a:cubicBezTo>
              <a:cubicBezTo>
                <a:pt x="15385" y="13325"/>
                <a:pt x="15593" y="14587"/>
                <a:pt x="16023" y="14587"/>
              </a:cubicBezTo>
              <a:cubicBezTo>
                <a:pt x="16467" y="14587"/>
                <a:pt x="16675" y="13255"/>
                <a:pt x="16675" y="11010"/>
              </a:cubicBezTo>
              <a:cubicBezTo>
                <a:pt x="16675" y="8836"/>
                <a:pt x="16467" y="7504"/>
                <a:pt x="16051" y="7504"/>
              </a:cubicBezTo>
              <a:close/>
              <a:moveTo>
                <a:pt x="16273" y="11431"/>
              </a:moveTo>
              <a:cubicBezTo>
                <a:pt x="16273" y="13395"/>
                <a:pt x="16245" y="14377"/>
                <a:pt x="16023" y="14377"/>
              </a:cubicBezTo>
              <a:cubicBezTo>
                <a:pt x="15801" y="14377"/>
                <a:pt x="15773" y="13325"/>
                <a:pt x="15773" y="11501"/>
              </a:cubicBezTo>
              <a:lnTo>
                <a:pt x="15773" y="10800"/>
              </a:lnTo>
              <a:cubicBezTo>
                <a:pt x="15773" y="8766"/>
                <a:pt x="15787" y="7714"/>
                <a:pt x="16023" y="7714"/>
              </a:cubicBezTo>
              <a:cubicBezTo>
                <a:pt x="16259" y="7714"/>
                <a:pt x="16273" y="8696"/>
                <a:pt x="16273" y="10730"/>
              </a:cubicBezTo>
              <a:lnTo>
                <a:pt x="16273" y="11431"/>
              </a:lnTo>
              <a:close/>
              <a:moveTo>
                <a:pt x="18853" y="7784"/>
              </a:moveTo>
              <a:lnTo>
                <a:pt x="19047" y="7784"/>
              </a:lnTo>
              <a:lnTo>
                <a:pt x="18770" y="10870"/>
              </a:lnTo>
              <a:lnTo>
                <a:pt x="18506" y="7784"/>
              </a:lnTo>
              <a:lnTo>
                <a:pt x="18631" y="7784"/>
              </a:lnTo>
              <a:lnTo>
                <a:pt x="18631" y="7644"/>
              </a:lnTo>
              <a:lnTo>
                <a:pt x="18007" y="7644"/>
              </a:lnTo>
              <a:lnTo>
                <a:pt x="18007" y="7784"/>
              </a:lnTo>
              <a:lnTo>
                <a:pt x="18104" y="7784"/>
              </a:lnTo>
              <a:lnTo>
                <a:pt x="18437" y="11221"/>
              </a:lnTo>
              <a:lnTo>
                <a:pt x="18437" y="14306"/>
              </a:lnTo>
              <a:lnTo>
                <a:pt x="18312" y="14306"/>
              </a:lnTo>
              <a:lnTo>
                <a:pt x="18312" y="14517"/>
              </a:lnTo>
              <a:lnTo>
                <a:pt x="18923" y="14517"/>
              </a:lnTo>
              <a:lnTo>
                <a:pt x="18923" y="14306"/>
              </a:lnTo>
              <a:lnTo>
                <a:pt x="18798" y="14306"/>
              </a:lnTo>
              <a:lnTo>
                <a:pt x="18798" y="11081"/>
              </a:lnTo>
              <a:lnTo>
                <a:pt x="19089" y="7784"/>
              </a:lnTo>
              <a:lnTo>
                <a:pt x="19214" y="7784"/>
              </a:lnTo>
              <a:lnTo>
                <a:pt x="19214" y="7644"/>
              </a:lnTo>
              <a:lnTo>
                <a:pt x="18825" y="7644"/>
              </a:lnTo>
              <a:lnTo>
                <a:pt x="18825" y="7784"/>
              </a:lnTo>
              <a:close/>
              <a:moveTo>
                <a:pt x="10821" y="14026"/>
              </a:moveTo>
              <a:cubicBezTo>
                <a:pt x="10765" y="14026"/>
                <a:pt x="10765" y="13816"/>
                <a:pt x="10765" y="13184"/>
              </a:cubicBezTo>
              <a:lnTo>
                <a:pt x="10765" y="12623"/>
              </a:lnTo>
              <a:cubicBezTo>
                <a:pt x="10765" y="11501"/>
                <a:pt x="10696" y="11081"/>
                <a:pt x="10488" y="10940"/>
              </a:cubicBezTo>
              <a:lnTo>
                <a:pt x="10488" y="10940"/>
              </a:lnTo>
              <a:cubicBezTo>
                <a:pt x="10696" y="10870"/>
                <a:pt x="10821" y="10519"/>
                <a:pt x="10821" y="9327"/>
              </a:cubicBezTo>
              <a:cubicBezTo>
                <a:pt x="10821" y="7925"/>
                <a:pt x="10627" y="7644"/>
                <a:pt x="10224" y="7644"/>
              </a:cubicBezTo>
              <a:lnTo>
                <a:pt x="9642" y="7644"/>
              </a:lnTo>
              <a:lnTo>
                <a:pt x="9642" y="7855"/>
              </a:lnTo>
              <a:lnTo>
                <a:pt x="9766" y="7855"/>
              </a:lnTo>
              <a:lnTo>
                <a:pt x="9766" y="14377"/>
              </a:lnTo>
              <a:lnTo>
                <a:pt x="9642" y="14377"/>
              </a:lnTo>
              <a:lnTo>
                <a:pt x="9642" y="14587"/>
              </a:lnTo>
              <a:lnTo>
                <a:pt x="10280" y="14587"/>
              </a:lnTo>
              <a:lnTo>
                <a:pt x="10280" y="14377"/>
              </a:lnTo>
              <a:lnTo>
                <a:pt x="10127" y="14377"/>
              </a:lnTo>
              <a:lnTo>
                <a:pt x="10127" y="11081"/>
              </a:lnTo>
              <a:lnTo>
                <a:pt x="10224" y="11081"/>
              </a:lnTo>
              <a:cubicBezTo>
                <a:pt x="10335" y="11081"/>
                <a:pt x="10363" y="11431"/>
                <a:pt x="10363" y="12132"/>
              </a:cubicBezTo>
              <a:lnTo>
                <a:pt x="10363" y="12834"/>
              </a:lnTo>
              <a:cubicBezTo>
                <a:pt x="10363" y="14236"/>
                <a:pt x="10432" y="14657"/>
                <a:pt x="10682" y="14657"/>
              </a:cubicBezTo>
              <a:cubicBezTo>
                <a:pt x="10862" y="14657"/>
                <a:pt x="10918" y="14377"/>
                <a:pt x="10946" y="13255"/>
              </a:cubicBezTo>
              <a:lnTo>
                <a:pt x="10918" y="13255"/>
              </a:lnTo>
              <a:cubicBezTo>
                <a:pt x="10876" y="13956"/>
                <a:pt x="10849" y="14026"/>
                <a:pt x="10821" y="14026"/>
              </a:cubicBezTo>
              <a:close/>
              <a:moveTo>
                <a:pt x="10405" y="9397"/>
              </a:moveTo>
              <a:cubicBezTo>
                <a:pt x="10405" y="10449"/>
                <a:pt x="10335" y="10870"/>
                <a:pt x="10183" y="10870"/>
              </a:cubicBezTo>
              <a:lnTo>
                <a:pt x="10127" y="10870"/>
              </a:lnTo>
              <a:lnTo>
                <a:pt x="10127" y="7855"/>
              </a:lnTo>
              <a:lnTo>
                <a:pt x="10197" y="7855"/>
              </a:lnTo>
              <a:cubicBezTo>
                <a:pt x="10335" y="7855"/>
                <a:pt x="10418" y="8065"/>
                <a:pt x="10418" y="9117"/>
              </a:cubicBezTo>
              <a:lnTo>
                <a:pt x="10418" y="9397"/>
              </a:lnTo>
              <a:close/>
              <a:moveTo>
                <a:pt x="13207" y="7504"/>
              </a:moveTo>
              <a:cubicBezTo>
                <a:pt x="12777" y="7504"/>
                <a:pt x="12541" y="8906"/>
                <a:pt x="12541" y="11151"/>
              </a:cubicBezTo>
              <a:cubicBezTo>
                <a:pt x="12541" y="13325"/>
                <a:pt x="12749" y="14587"/>
                <a:pt x="13179" y="14587"/>
              </a:cubicBezTo>
              <a:cubicBezTo>
                <a:pt x="13623" y="14587"/>
                <a:pt x="13831" y="13255"/>
                <a:pt x="13831" y="11010"/>
              </a:cubicBezTo>
              <a:cubicBezTo>
                <a:pt x="13845" y="8836"/>
                <a:pt x="13637" y="7504"/>
                <a:pt x="13207" y="7504"/>
              </a:cubicBezTo>
              <a:close/>
              <a:moveTo>
                <a:pt x="13443" y="11431"/>
              </a:moveTo>
              <a:cubicBezTo>
                <a:pt x="13443" y="13395"/>
                <a:pt x="13415" y="14377"/>
                <a:pt x="13193" y="14377"/>
              </a:cubicBezTo>
              <a:cubicBezTo>
                <a:pt x="12971" y="14377"/>
                <a:pt x="12943" y="13325"/>
                <a:pt x="12943" y="11501"/>
              </a:cubicBezTo>
              <a:lnTo>
                <a:pt x="12943" y="10800"/>
              </a:lnTo>
              <a:cubicBezTo>
                <a:pt x="12943" y="8766"/>
                <a:pt x="12957" y="7714"/>
                <a:pt x="13193" y="7714"/>
              </a:cubicBezTo>
              <a:cubicBezTo>
                <a:pt x="13429" y="7714"/>
                <a:pt x="13443" y="8696"/>
                <a:pt x="13443" y="10730"/>
              </a:cubicBezTo>
              <a:lnTo>
                <a:pt x="13443" y="11431"/>
              </a:lnTo>
              <a:close/>
              <a:moveTo>
                <a:pt x="11931" y="14306"/>
              </a:moveTo>
              <a:lnTo>
                <a:pt x="11861" y="14306"/>
              </a:lnTo>
              <a:lnTo>
                <a:pt x="11861" y="7855"/>
              </a:lnTo>
              <a:lnTo>
                <a:pt x="12069" y="7855"/>
              </a:lnTo>
              <a:lnTo>
                <a:pt x="12069" y="7644"/>
              </a:lnTo>
              <a:lnTo>
                <a:pt x="11376" y="7644"/>
              </a:lnTo>
              <a:lnTo>
                <a:pt x="11376" y="7855"/>
              </a:lnTo>
              <a:lnTo>
                <a:pt x="11487" y="7855"/>
              </a:lnTo>
              <a:lnTo>
                <a:pt x="11487" y="14306"/>
              </a:lnTo>
              <a:lnTo>
                <a:pt x="11376" y="14306"/>
              </a:lnTo>
              <a:lnTo>
                <a:pt x="11376" y="14517"/>
              </a:lnTo>
              <a:lnTo>
                <a:pt x="12402" y="14517"/>
              </a:lnTo>
              <a:lnTo>
                <a:pt x="12444" y="12203"/>
              </a:lnTo>
              <a:lnTo>
                <a:pt x="12402" y="12203"/>
              </a:lnTo>
              <a:cubicBezTo>
                <a:pt x="12277" y="13395"/>
                <a:pt x="12180" y="14306"/>
                <a:pt x="11931" y="14306"/>
              </a:cubicBezTo>
              <a:close/>
            </a:path>
          </a:pathLst>
        </a:custGeom>
        <a:solidFill>
          <a:schemeClr val="tx2"/>
        </a:solidFill>
        <a:ln w="12700">
          <a:miter lim="400000"/>
        </a:ln>
      </xdr:spPr>
      <xdr:txBody>
        <a:bodyPr wrap="square" lIns="38100" tIns="38100" rIns="38100" bIns="38100" anchor="ctr"/>
        <a:lstStyle/>
        <a:p>
          <a:endParaRPr lang="en-US"/>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0</xdr:colOff>
      <xdr:row>0</xdr:row>
      <xdr:rowOff>152400</xdr:rowOff>
    </xdr:from>
    <xdr:ext cx="7013341" cy="1298088"/>
    <xdr:pic>
      <xdr:nvPicPr>
        <xdr:cNvPr id="2" name="Picture 1" descr="Abstract banner" title="Banner 1">
          <a:extLst>
            <a:ext uri="{FF2B5EF4-FFF2-40B4-BE49-F238E27FC236}">
              <a16:creationId xmlns:a16="http://schemas.microsoft.com/office/drawing/2014/main" id="{07462FF7-5C46-4332-A1EA-A67DD5D2668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30250" y="152400"/>
          <a:ext cx="7013341" cy="1298088"/>
        </a:xfrm>
        <a:prstGeom prst="rect">
          <a:avLst/>
        </a:prstGeom>
      </xdr:spPr>
    </xdr:pic>
    <xdr:clientData/>
  </xdr:oneCellAnchor>
  <xdr:twoCellAnchor>
    <xdr:from>
      <xdr:col>4</xdr:col>
      <xdr:colOff>366507</xdr:colOff>
      <xdr:row>0</xdr:row>
      <xdr:rowOff>266700</xdr:rowOff>
    </xdr:from>
    <xdr:to>
      <xdr:col>5</xdr:col>
      <xdr:colOff>1095375</xdr:colOff>
      <xdr:row>0</xdr:row>
      <xdr:rowOff>1143000</xdr:rowOff>
    </xdr:to>
    <xdr:sp macro="" textlink="">
      <xdr:nvSpPr>
        <xdr:cNvPr id="3" name="TextBox 2" descr="Quotation" title="Title">
          <a:extLst>
            <a:ext uri="{FF2B5EF4-FFF2-40B4-BE49-F238E27FC236}">
              <a16:creationId xmlns:a16="http://schemas.microsoft.com/office/drawing/2014/main" id="{C8E15349-96A3-4B86-A87E-2AF3BF580302}"/>
            </a:ext>
          </a:extLst>
        </xdr:cNvPr>
        <xdr:cNvSpPr txBox="1"/>
      </xdr:nvSpPr>
      <xdr:spPr>
        <a:xfrm>
          <a:off x="3287507" y="190500"/>
          <a:ext cx="1090818"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2800">
              <a:solidFill>
                <a:schemeClr val="accent4"/>
              </a:solidFill>
              <a:latin typeface="+mj-lt"/>
            </a:rPr>
            <a:t>Quotation</a:t>
          </a:r>
        </a:p>
      </xdr:txBody>
    </xdr:sp>
    <xdr:clientData/>
  </xdr:twoCellAnchor>
  <xdr:twoCellAnchor>
    <xdr:from>
      <xdr:col>1</xdr:col>
      <xdr:colOff>0</xdr:colOff>
      <xdr:row>0</xdr:row>
      <xdr:rowOff>695827</xdr:rowOff>
    </xdr:from>
    <xdr:to>
      <xdr:col>2</xdr:col>
      <xdr:colOff>1150520</xdr:colOff>
      <xdr:row>1</xdr:row>
      <xdr:rowOff>0</xdr:rowOff>
    </xdr:to>
    <xdr:sp macro="" textlink="">
      <xdr:nvSpPr>
        <xdr:cNvPr id="4" name="TextBox 2" descr="Company Name and Slogan" title="Title">
          <a:extLst>
            <a:ext uri="{FF2B5EF4-FFF2-40B4-BE49-F238E27FC236}">
              <a16:creationId xmlns:a16="http://schemas.microsoft.com/office/drawing/2014/main" id="{A3003584-6632-4C63-B983-185A3A0B2BD7}"/>
            </a:ext>
          </a:extLst>
        </xdr:cNvPr>
        <xdr:cNvSpPr txBox="1"/>
      </xdr:nvSpPr>
      <xdr:spPr>
        <a:xfrm>
          <a:off x="730250" y="187827"/>
          <a:ext cx="1461670" cy="26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l"/>
          <a:r>
            <a:rPr lang="en-US" sz="1800" baseline="0">
              <a:solidFill>
                <a:schemeClr val="bg1"/>
              </a:solidFill>
              <a:latin typeface="+mj-lt"/>
            </a:rPr>
            <a:t>Company Name</a:t>
          </a:r>
        </a:p>
        <a:p>
          <a:pPr algn="l"/>
          <a:r>
            <a:rPr lang="en-US" sz="1000" baseline="0">
              <a:solidFill>
                <a:schemeClr val="bg1"/>
              </a:solidFill>
              <a:latin typeface="+mn-lt"/>
            </a:rPr>
            <a:t>Company Slogan</a:t>
          </a:r>
          <a:endParaRPr lang="en-US" sz="1000">
            <a:solidFill>
              <a:schemeClr val="bg1"/>
            </a:solidFill>
            <a:latin typeface="+mn-lt"/>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26</xdr:col>
      <xdr:colOff>85725</xdr:colOff>
      <xdr:row>36</xdr:row>
      <xdr:rowOff>95250</xdr:rowOff>
    </xdr:from>
    <xdr:to>
      <xdr:col>39</xdr:col>
      <xdr:colOff>123825</xdr:colOff>
      <xdr:row>47</xdr:row>
      <xdr:rowOff>114301</xdr:rowOff>
    </xdr:to>
    <xdr:graphicFrame macro="">
      <xdr:nvGraphicFramePr>
        <xdr:cNvPr id="2" name="BudgetChart" descr="Party Budget Chart">
          <a:extLst>
            <a:ext uri="{FF2B5EF4-FFF2-40B4-BE49-F238E27FC236}">
              <a16:creationId xmlns:a16="http://schemas.microsoft.com/office/drawing/2014/main" id="{8314E430-AF9F-4583-9DFE-6EFF585FF3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2</xdr:col>
      <xdr:colOff>152401</xdr:colOff>
      <xdr:row>2</xdr:row>
      <xdr:rowOff>19051</xdr:rowOff>
    </xdr:from>
    <xdr:ext cx="715868" cy="685239"/>
    <xdr:pic>
      <xdr:nvPicPr>
        <xdr:cNvPr id="3" name="Graphic 2" descr="Present">
          <a:extLst>
            <a:ext uri="{FF2B5EF4-FFF2-40B4-BE49-F238E27FC236}">
              <a16:creationId xmlns:a16="http://schemas.microsoft.com/office/drawing/2014/main" id="{8911A08C-ACB8-4F6A-B131-04D2359014D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422401" y="387351"/>
          <a:ext cx="715868" cy="685239"/>
        </a:xfrm>
        <a:prstGeom prst="rect">
          <a:avLst/>
        </a:prstGeom>
      </xdr:spPr>
    </xdr:pic>
    <xdr:clientData/>
  </xdr:oneCellAnchor>
  <xdr:absoluteAnchor>
    <xdr:pos x="2874869" y="3444158"/>
    <xdr:ext cx="1699185" cy="457883"/>
    <xdr:sp macro="" textlink="">
      <xdr:nvSpPr>
        <xdr:cNvPr id="4" name="Ribbon: Tilted Up 36" descr="Section Header (Shape Object)">
          <a:extLst>
            <a:ext uri="{FF2B5EF4-FFF2-40B4-BE49-F238E27FC236}">
              <a16:creationId xmlns:a16="http://schemas.microsoft.com/office/drawing/2014/main" id="{E924054B-24DA-4EBB-BB98-990EEDE674E1}"/>
            </a:ext>
            <a:ext uri="{147F2762-F138-4A5C-976F-8EAC2B608ADB}">
              <a16:predDERef xmlns:a16="http://schemas.microsoft.com/office/drawing/2014/main" pred="{BB6D00AD-9D7F-4BCD-AAF6-E340CEFF25FC}"/>
            </a:ext>
          </a:extLst>
        </xdr:cNvPr>
        <xdr:cNvSpPr/>
      </xdr:nvSpPr>
      <xdr:spPr>
        <a:xfrm>
          <a:off x="2874869" y="3444158"/>
          <a:ext cx="1699185" cy="457883"/>
        </a:xfrm>
        <a:custGeom>
          <a:avLst/>
          <a:gdLst>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5680710 w 6492240"/>
            <a:gd name="connsiteY11" fmla="*/ 29527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0810 w 6492240"/>
            <a:gd name="connsiteY14" fmla="*/ 228600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66700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6637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82198 w 6500517"/>
            <a:gd name="connsiteY11" fmla="*/ 23470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1530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6955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5403"/>
            <a:gd name="connsiteY0" fmla="*/ 590550 h 590550"/>
            <a:gd name="connsiteX1" fmla="*/ 2231708 w 6495403"/>
            <a:gd name="connsiteY1" fmla="*/ 590550 h 590550"/>
            <a:gd name="connsiteX2" fmla="*/ 2434591 w 6495403"/>
            <a:gd name="connsiteY2" fmla="*/ 590550 h 590550"/>
            <a:gd name="connsiteX3" fmla="*/ 2231708 w 6495403"/>
            <a:gd name="connsiteY3" fmla="*/ 590550 h 590550"/>
            <a:gd name="connsiteX4" fmla="*/ 1825943 w 6495403"/>
            <a:gd name="connsiteY4" fmla="*/ 590550 h 590550"/>
            <a:gd name="connsiteX5" fmla="*/ 1825943 w 6495403"/>
            <a:gd name="connsiteY5" fmla="*/ 590550 h 590550"/>
            <a:gd name="connsiteX6" fmla="*/ 1825943 w 6495403"/>
            <a:gd name="connsiteY6" fmla="*/ 590550 h 590550"/>
            <a:gd name="connsiteX7" fmla="*/ 4666298 w 6495403"/>
            <a:gd name="connsiteY7" fmla="*/ 590550 h 590550"/>
            <a:gd name="connsiteX8" fmla="*/ 4869181 w 6495403"/>
            <a:gd name="connsiteY8" fmla="*/ 590550 h 590550"/>
            <a:gd name="connsiteX9" fmla="*/ 4666298 w 6495403"/>
            <a:gd name="connsiteY9" fmla="*/ 590550 h 590550"/>
            <a:gd name="connsiteX10" fmla="*/ 4260533 w 6495403"/>
            <a:gd name="connsiteY10" fmla="*/ 590550 h 590550"/>
            <a:gd name="connsiteX11" fmla="*/ 4260533 w 6495403"/>
            <a:gd name="connsiteY11" fmla="*/ 590550 h 590550"/>
            <a:gd name="connsiteX12" fmla="*/ 4260533 w 6495403"/>
            <a:gd name="connsiteY12" fmla="*/ 590550 h 590550"/>
            <a:gd name="connsiteX13" fmla="*/ 6492240 w 6495403"/>
            <a:gd name="connsiteY13" fmla="*/ 590550 h 590550"/>
            <a:gd name="connsiteX14" fmla="*/ 6495092 w 6495403"/>
            <a:gd name="connsiteY14" fmla="*/ 237174 h 590550"/>
            <a:gd name="connsiteX15" fmla="*/ 6492240 w 6495403"/>
            <a:gd name="connsiteY15" fmla="*/ 0 h 590550"/>
            <a:gd name="connsiteX16" fmla="*/ 4869180 w 6495403"/>
            <a:gd name="connsiteY16" fmla="*/ 0 h 590550"/>
            <a:gd name="connsiteX17" fmla="*/ 4869180 w 6495403"/>
            <a:gd name="connsiteY17" fmla="*/ 0 h 590550"/>
            <a:gd name="connsiteX18" fmla="*/ 4666297 w 6495403"/>
            <a:gd name="connsiteY18" fmla="*/ 0 h 590550"/>
            <a:gd name="connsiteX19" fmla="*/ 1825943 w 6495403"/>
            <a:gd name="connsiteY19" fmla="*/ 0 h 590550"/>
            <a:gd name="connsiteX20" fmla="*/ 1825943 w 6495403"/>
            <a:gd name="connsiteY20" fmla="*/ 0 h 590550"/>
            <a:gd name="connsiteX21" fmla="*/ 1623060 w 6495403"/>
            <a:gd name="connsiteY21" fmla="*/ 0 h 590550"/>
            <a:gd name="connsiteX22" fmla="*/ 0 w 6495403"/>
            <a:gd name="connsiteY22" fmla="*/ 0 h 590550"/>
            <a:gd name="connsiteX23" fmla="*/ 811530 w 6495403"/>
            <a:gd name="connsiteY23" fmla="*/ 295275 h 590550"/>
            <a:gd name="connsiteX24" fmla="*/ 0 w 6495403"/>
            <a:gd name="connsiteY24" fmla="*/ 590550 h 590550"/>
            <a:gd name="connsiteX0" fmla="*/ 2434590 w 6495403"/>
            <a:gd name="connsiteY0" fmla="*/ 590550 h 590550"/>
            <a:gd name="connsiteX1" fmla="*/ 2231707 w 6495403"/>
            <a:gd name="connsiteY1" fmla="*/ 590550 h 590550"/>
            <a:gd name="connsiteX2" fmla="*/ 1825943 w 6495403"/>
            <a:gd name="connsiteY2" fmla="*/ 590550 h 590550"/>
            <a:gd name="connsiteX3" fmla="*/ 1825943 w 6495403"/>
            <a:gd name="connsiteY3" fmla="*/ 590550 h 590550"/>
            <a:gd name="connsiteX4" fmla="*/ 1825943 w 6495403"/>
            <a:gd name="connsiteY4" fmla="*/ 590550 h 590550"/>
            <a:gd name="connsiteX5" fmla="*/ 2434590 w 6495403"/>
            <a:gd name="connsiteY5" fmla="*/ 590550 h 590550"/>
            <a:gd name="connsiteX6" fmla="*/ 4057650 w 6495403"/>
            <a:gd name="connsiteY6" fmla="*/ 590550 h 590550"/>
            <a:gd name="connsiteX7" fmla="*/ 4057650 w 6495403"/>
            <a:gd name="connsiteY7" fmla="*/ 590550 h 590550"/>
            <a:gd name="connsiteX8" fmla="*/ 4666298 w 6495403"/>
            <a:gd name="connsiteY8" fmla="*/ 590550 h 590550"/>
            <a:gd name="connsiteX9" fmla="*/ 4869181 w 6495403"/>
            <a:gd name="connsiteY9" fmla="*/ 590550 h 590550"/>
            <a:gd name="connsiteX10" fmla="*/ 4666298 w 6495403"/>
            <a:gd name="connsiteY10" fmla="*/ 590550 h 590550"/>
            <a:gd name="connsiteX11" fmla="*/ 4057650 w 6495403"/>
            <a:gd name="connsiteY11" fmla="*/ 590550 h 590550"/>
            <a:gd name="connsiteX0" fmla="*/ 0 w 6495403"/>
            <a:gd name="connsiteY0" fmla="*/ 590550 h 590550"/>
            <a:gd name="connsiteX1" fmla="*/ 811530 w 6495403"/>
            <a:gd name="connsiteY1" fmla="*/ 295275 h 590550"/>
            <a:gd name="connsiteX2" fmla="*/ 0 w 6495403"/>
            <a:gd name="connsiteY2" fmla="*/ 0 h 590550"/>
            <a:gd name="connsiteX3" fmla="*/ 1623060 w 6495403"/>
            <a:gd name="connsiteY3" fmla="*/ 0 h 590550"/>
            <a:gd name="connsiteX4" fmla="*/ 1623060 w 6495403"/>
            <a:gd name="connsiteY4" fmla="*/ 0 h 590550"/>
            <a:gd name="connsiteX5" fmla="*/ 1623060 w 6495403"/>
            <a:gd name="connsiteY5" fmla="*/ 0 h 590550"/>
            <a:gd name="connsiteX6" fmla="*/ 4666298 w 6495403"/>
            <a:gd name="connsiteY6" fmla="*/ 0 h 590550"/>
            <a:gd name="connsiteX7" fmla="*/ 4869181 w 6495403"/>
            <a:gd name="connsiteY7" fmla="*/ 0 h 590550"/>
            <a:gd name="connsiteX8" fmla="*/ 4869180 w 6495403"/>
            <a:gd name="connsiteY8" fmla="*/ 0 h 590550"/>
            <a:gd name="connsiteX9" fmla="*/ 4869180 w 6495403"/>
            <a:gd name="connsiteY9" fmla="*/ 0 h 590550"/>
            <a:gd name="connsiteX10" fmla="*/ 6492240 w 6495403"/>
            <a:gd name="connsiteY10" fmla="*/ 0 h 590550"/>
            <a:gd name="connsiteX11" fmla="*/ 6482198 w 6495403"/>
            <a:gd name="connsiteY11" fmla="*/ 234705 h 590550"/>
            <a:gd name="connsiteX12" fmla="*/ 6492240 w 6495403"/>
            <a:gd name="connsiteY12" fmla="*/ 590550 h 590550"/>
            <a:gd name="connsiteX13" fmla="*/ 4260533 w 6495403"/>
            <a:gd name="connsiteY13" fmla="*/ 590550 h 590550"/>
            <a:gd name="connsiteX14" fmla="*/ 4260533 w 6495403"/>
            <a:gd name="connsiteY14" fmla="*/ 590550 h 590550"/>
            <a:gd name="connsiteX15" fmla="*/ 4260533 w 6495403"/>
            <a:gd name="connsiteY15" fmla="*/ 590550 h 590550"/>
            <a:gd name="connsiteX16" fmla="*/ 4666298 w 6495403"/>
            <a:gd name="connsiteY16" fmla="*/ 590550 h 590550"/>
            <a:gd name="connsiteX17" fmla="*/ 4869181 w 6495403"/>
            <a:gd name="connsiteY17" fmla="*/ 590550 h 590550"/>
            <a:gd name="connsiteX18" fmla="*/ 4666298 w 6495403"/>
            <a:gd name="connsiteY18" fmla="*/ 590550 h 590550"/>
            <a:gd name="connsiteX19" fmla="*/ 1825943 w 6495403"/>
            <a:gd name="connsiteY19" fmla="*/ 590550 h 590550"/>
            <a:gd name="connsiteX20" fmla="*/ 1825943 w 6495403"/>
            <a:gd name="connsiteY20" fmla="*/ 590550 h 590550"/>
            <a:gd name="connsiteX21" fmla="*/ 1825943 w 6495403"/>
            <a:gd name="connsiteY21" fmla="*/ 590550 h 590550"/>
            <a:gd name="connsiteX22" fmla="*/ 2231708 w 6495403"/>
            <a:gd name="connsiteY22" fmla="*/ 590550 h 590550"/>
            <a:gd name="connsiteX23" fmla="*/ 2434591 w 6495403"/>
            <a:gd name="connsiteY23" fmla="*/ 590550 h 590550"/>
            <a:gd name="connsiteX24" fmla="*/ 2231708 w 6495403"/>
            <a:gd name="connsiteY24" fmla="*/ 590550 h 590550"/>
            <a:gd name="connsiteX25" fmla="*/ 0 w 6495403"/>
            <a:gd name="connsiteY25" fmla="*/ 590550 h 590550"/>
            <a:gd name="connsiteX26" fmla="*/ 2434590 w 6495403"/>
            <a:gd name="connsiteY26" fmla="*/ 590550 h 590550"/>
            <a:gd name="connsiteX27" fmla="*/ 2434590 w 6495403"/>
            <a:gd name="connsiteY27" fmla="*/ 590550 h 590550"/>
            <a:gd name="connsiteX28" fmla="*/ 4057650 w 6495403"/>
            <a:gd name="connsiteY28" fmla="*/ 590550 h 590550"/>
            <a:gd name="connsiteX29" fmla="*/ 4057650 w 6495403"/>
            <a:gd name="connsiteY29" fmla="*/ 590550 h 590550"/>
            <a:gd name="connsiteX30" fmla="*/ 1623060 w 6495403"/>
            <a:gd name="connsiteY30" fmla="*/ 590550 h 590550"/>
            <a:gd name="connsiteX31" fmla="*/ 1623060 w 6495403"/>
            <a:gd name="connsiteY31" fmla="*/ 0 h 590550"/>
            <a:gd name="connsiteX32" fmla="*/ 4869180 w 6495403"/>
            <a:gd name="connsiteY32" fmla="*/ 0 h 590550"/>
            <a:gd name="connsiteX33" fmla="*/ 4869180 w 6495403"/>
            <a:gd name="connsiteY33" fmla="*/ 590550 h 5905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6495403" h="590550" stroke="0" extrusionOk="0">
              <a:moveTo>
                <a:pt x="0" y="590550"/>
              </a:moveTo>
              <a:lnTo>
                <a:pt x="2231708" y="590550"/>
              </a:lnTo>
              <a:lnTo>
                <a:pt x="2434591" y="590550"/>
              </a:lnTo>
              <a:lnTo>
                <a:pt x="2231708" y="590550"/>
              </a:lnTo>
              <a:lnTo>
                <a:pt x="1825943" y="590550"/>
              </a:lnTo>
              <a:lnTo>
                <a:pt x="1825943" y="590550"/>
              </a:lnTo>
              <a:lnTo>
                <a:pt x="1825943" y="590550"/>
              </a:lnTo>
              <a:lnTo>
                <a:pt x="4666298" y="590550"/>
              </a:lnTo>
              <a:lnTo>
                <a:pt x="4869181" y="590550"/>
              </a:lnTo>
              <a:lnTo>
                <a:pt x="4666298" y="590550"/>
              </a:lnTo>
              <a:lnTo>
                <a:pt x="4260533" y="590550"/>
              </a:lnTo>
              <a:lnTo>
                <a:pt x="4260533" y="590550"/>
              </a:lnTo>
              <a:lnTo>
                <a:pt x="4260533" y="590550"/>
              </a:lnTo>
              <a:lnTo>
                <a:pt x="6492240" y="590550"/>
              </a:lnTo>
              <a:cubicBezTo>
                <a:pt x="6490478" y="474368"/>
                <a:pt x="6496854" y="353356"/>
                <a:pt x="6495092" y="237174"/>
              </a:cubicBezTo>
              <a:cubicBezTo>
                <a:pt x="6494141" y="158116"/>
                <a:pt x="6493191" y="79058"/>
                <a:pt x="6492240" y="0"/>
              </a:cubicBezTo>
              <a:lnTo>
                <a:pt x="4869180" y="0"/>
              </a:lnTo>
              <a:lnTo>
                <a:pt x="4869180" y="0"/>
              </a:lnTo>
              <a:lnTo>
                <a:pt x="4666297" y="0"/>
              </a:lnTo>
              <a:lnTo>
                <a:pt x="1825943" y="0"/>
              </a:lnTo>
              <a:lnTo>
                <a:pt x="1825943" y="0"/>
              </a:lnTo>
              <a:lnTo>
                <a:pt x="1623060" y="0"/>
              </a:lnTo>
              <a:lnTo>
                <a:pt x="0" y="0"/>
              </a:lnTo>
              <a:lnTo>
                <a:pt x="811530" y="295275"/>
              </a:lnTo>
              <a:lnTo>
                <a:pt x="0" y="590550"/>
              </a:lnTo>
              <a:close/>
            </a:path>
            <a:path w="6495403" h="590550" fill="darkenLess" stroke="0" extrusionOk="0">
              <a:moveTo>
                <a:pt x="2434590" y="590550"/>
              </a:moveTo>
              <a:lnTo>
                <a:pt x="2231707" y="590550"/>
              </a:lnTo>
              <a:lnTo>
                <a:pt x="1825943" y="590550"/>
              </a:lnTo>
              <a:lnTo>
                <a:pt x="1825943" y="590550"/>
              </a:lnTo>
              <a:lnTo>
                <a:pt x="1825943" y="590550"/>
              </a:lnTo>
              <a:lnTo>
                <a:pt x="2434590" y="590550"/>
              </a:lnTo>
              <a:close/>
              <a:moveTo>
                <a:pt x="4057650" y="590550"/>
              </a:moveTo>
              <a:lnTo>
                <a:pt x="4057650" y="590550"/>
              </a:lnTo>
              <a:lnTo>
                <a:pt x="4666298" y="590550"/>
              </a:lnTo>
              <a:lnTo>
                <a:pt x="4869181" y="590550"/>
              </a:lnTo>
              <a:lnTo>
                <a:pt x="4666298" y="590550"/>
              </a:lnTo>
              <a:lnTo>
                <a:pt x="4057650" y="590550"/>
              </a:lnTo>
              <a:close/>
            </a:path>
            <a:path w="6495403" h="590550" fill="none" extrusionOk="0">
              <a:moveTo>
                <a:pt x="0" y="590550"/>
              </a:moveTo>
              <a:lnTo>
                <a:pt x="811530" y="295275"/>
              </a:lnTo>
              <a:lnTo>
                <a:pt x="0" y="0"/>
              </a:lnTo>
              <a:lnTo>
                <a:pt x="1623060" y="0"/>
              </a:lnTo>
              <a:lnTo>
                <a:pt x="1623060" y="0"/>
              </a:lnTo>
              <a:lnTo>
                <a:pt x="1623060" y="0"/>
              </a:lnTo>
              <a:lnTo>
                <a:pt x="4666298" y="0"/>
              </a:lnTo>
              <a:lnTo>
                <a:pt x="4869181" y="0"/>
              </a:lnTo>
              <a:lnTo>
                <a:pt x="4869180" y="0"/>
              </a:lnTo>
              <a:lnTo>
                <a:pt x="4869180" y="0"/>
              </a:lnTo>
              <a:lnTo>
                <a:pt x="6492240" y="0"/>
              </a:lnTo>
              <a:lnTo>
                <a:pt x="6482198" y="234705"/>
              </a:lnTo>
              <a:lnTo>
                <a:pt x="6492240" y="590550"/>
              </a:lnTo>
              <a:lnTo>
                <a:pt x="4260533" y="590550"/>
              </a:lnTo>
              <a:lnTo>
                <a:pt x="4260533" y="590550"/>
              </a:lnTo>
              <a:lnTo>
                <a:pt x="4260533" y="590550"/>
              </a:lnTo>
              <a:lnTo>
                <a:pt x="4666298" y="590550"/>
              </a:lnTo>
              <a:lnTo>
                <a:pt x="4869181" y="590550"/>
              </a:lnTo>
              <a:lnTo>
                <a:pt x="4666298" y="590550"/>
              </a:lnTo>
              <a:lnTo>
                <a:pt x="1825943" y="590550"/>
              </a:lnTo>
              <a:lnTo>
                <a:pt x="1825943" y="590550"/>
              </a:lnTo>
              <a:lnTo>
                <a:pt x="1825943" y="590550"/>
              </a:lnTo>
              <a:lnTo>
                <a:pt x="2231708" y="590550"/>
              </a:lnTo>
              <a:lnTo>
                <a:pt x="2434591" y="590550"/>
              </a:lnTo>
              <a:lnTo>
                <a:pt x="2231708" y="590550"/>
              </a:lnTo>
              <a:lnTo>
                <a:pt x="0" y="590550"/>
              </a:lnTo>
              <a:close/>
              <a:moveTo>
                <a:pt x="2434590" y="590550"/>
              </a:moveTo>
              <a:lnTo>
                <a:pt x="2434590" y="590550"/>
              </a:lnTo>
              <a:moveTo>
                <a:pt x="4057650" y="590550"/>
              </a:moveTo>
              <a:lnTo>
                <a:pt x="4057650" y="590550"/>
              </a:lnTo>
              <a:moveTo>
                <a:pt x="1623060" y="590550"/>
              </a:moveTo>
              <a:lnTo>
                <a:pt x="1623060" y="0"/>
              </a:lnTo>
              <a:moveTo>
                <a:pt x="4869180" y="0"/>
              </a:moveTo>
              <a:lnTo>
                <a:pt x="4869180" y="590550"/>
              </a:lnTo>
            </a:path>
          </a:pathLst>
        </a:custGeom>
        <a:solidFill>
          <a:srgbClr val="0070C0"/>
        </a:solidFill>
        <a:ln>
          <a:no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endParaRPr lang="en-001" sz="2000"/>
        </a:p>
      </xdr:txBody>
    </xdr:sp>
    <xdr:clientData/>
  </xdr:absoluteAnchor>
  <xdr:absoluteAnchor>
    <xdr:pos x="9021506" y="3445245"/>
    <xdr:ext cx="1687755" cy="455489"/>
    <xdr:sp macro="" textlink="">
      <xdr:nvSpPr>
        <xdr:cNvPr id="5" name="Ribbon: Tilted Up 36" descr="Section Header (Shape Object)">
          <a:extLst>
            <a:ext uri="{FF2B5EF4-FFF2-40B4-BE49-F238E27FC236}">
              <a16:creationId xmlns:a16="http://schemas.microsoft.com/office/drawing/2014/main" id="{8CE7C893-C285-4BC2-9801-528B79AA6D1E}"/>
            </a:ext>
            <a:ext uri="{147F2762-F138-4A5C-976F-8EAC2B608ADB}">
              <a16:predDERef xmlns:a16="http://schemas.microsoft.com/office/drawing/2014/main" pred="{583D441E-57B8-47AE-954D-2FAEC9BC74BF}"/>
            </a:ext>
          </a:extLst>
        </xdr:cNvPr>
        <xdr:cNvSpPr/>
      </xdr:nvSpPr>
      <xdr:spPr>
        <a:xfrm rot="10800000">
          <a:off x="9021506" y="3445245"/>
          <a:ext cx="1687755" cy="455489"/>
        </a:xfrm>
        <a:custGeom>
          <a:avLst/>
          <a:gdLst>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5680710 w 6492240"/>
            <a:gd name="connsiteY11" fmla="*/ 29527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0810 w 6492240"/>
            <a:gd name="connsiteY14" fmla="*/ 228600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66700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6637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82198 w 6500517"/>
            <a:gd name="connsiteY11" fmla="*/ 23470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1530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6955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5403"/>
            <a:gd name="connsiteY0" fmla="*/ 590550 h 590550"/>
            <a:gd name="connsiteX1" fmla="*/ 2231708 w 6495403"/>
            <a:gd name="connsiteY1" fmla="*/ 590550 h 590550"/>
            <a:gd name="connsiteX2" fmla="*/ 2434591 w 6495403"/>
            <a:gd name="connsiteY2" fmla="*/ 590550 h 590550"/>
            <a:gd name="connsiteX3" fmla="*/ 2231708 w 6495403"/>
            <a:gd name="connsiteY3" fmla="*/ 590550 h 590550"/>
            <a:gd name="connsiteX4" fmla="*/ 1825943 w 6495403"/>
            <a:gd name="connsiteY4" fmla="*/ 590550 h 590550"/>
            <a:gd name="connsiteX5" fmla="*/ 1825943 w 6495403"/>
            <a:gd name="connsiteY5" fmla="*/ 590550 h 590550"/>
            <a:gd name="connsiteX6" fmla="*/ 1825943 w 6495403"/>
            <a:gd name="connsiteY6" fmla="*/ 590550 h 590550"/>
            <a:gd name="connsiteX7" fmla="*/ 4666298 w 6495403"/>
            <a:gd name="connsiteY7" fmla="*/ 590550 h 590550"/>
            <a:gd name="connsiteX8" fmla="*/ 4869181 w 6495403"/>
            <a:gd name="connsiteY8" fmla="*/ 590550 h 590550"/>
            <a:gd name="connsiteX9" fmla="*/ 4666298 w 6495403"/>
            <a:gd name="connsiteY9" fmla="*/ 590550 h 590550"/>
            <a:gd name="connsiteX10" fmla="*/ 4260533 w 6495403"/>
            <a:gd name="connsiteY10" fmla="*/ 590550 h 590550"/>
            <a:gd name="connsiteX11" fmla="*/ 4260533 w 6495403"/>
            <a:gd name="connsiteY11" fmla="*/ 590550 h 590550"/>
            <a:gd name="connsiteX12" fmla="*/ 4260533 w 6495403"/>
            <a:gd name="connsiteY12" fmla="*/ 590550 h 590550"/>
            <a:gd name="connsiteX13" fmla="*/ 6492240 w 6495403"/>
            <a:gd name="connsiteY13" fmla="*/ 590550 h 590550"/>
            <a:gd name="connsiteX14" fmla="*/ 6495092 w 6495403"/>
            <a:gd name="connsiteY14" fmla="*/ 237174 h 590550"/>
            <a:gd name="connsiteX15" fmla="*/ 6492240 w 6495403"/>
            <a:gd name="connsiteY15" fmla="*/ 0 h 590550"/>
            <a:gd name="connsiteX16" fmla="*/ 4869180 w 6495403"/>
            <a:gd name="connsiteY16" fmla="*/ 0 h 590550"/>
            <a:gd name="connsiteX17" fmla="*/ 4869180 w 6495403"/>
            <a:gd name="connsiteY17" fmla="*/ 0 h 590550"/>
            <a:gd name="connsiteX18" fmla="*/ 4666297 w 6495403"/>
            <a:gd name="connsiteY18" fmla="*/ 0 h 590550"/>
            <a:gd name="connsiteX19" fmla="*/ 1825943 w 6495403"/>
            <a:gd name="connsiteY19" fmla="*/ 0 h 590550"/>
            <a:gd name="connsiteX20" fmla="*/ 1825943 w 6495403"/>
            <a:gd name="connsiteY20" fmla="*/ 0 h 590550"/>
            <a:gd name="connsiteX21" fmla="*/ 1623060 w 6495403"/>
            <a:gd name="connsiteY21" fmla="*/ 0 h 590550"/>
            <a:gd name="connsiteX22" fmla="*/ 0 w 6495403"/>
            <a:gd name="connsiteY22" fmla="*/ 0 h 590550"/>
            <a:gd name="connsiteX23" fmla="*/ 811530 w 6495403"/>
            <a:gd name="connsiteY23" fmla="*/ 295275 h 590550"/>
            <a:gd name="connsiteX24" fmla="*/ 0 w 6495403"/>
            <a:gd name="connsiteY24" fmla="*/ 590550 h 590550"/>
            <a:gd name="connsiteX0" fmla="*/ 2434590 w 6495403"/>
            <a:gd name="connsiteY0" fmla="*/ 590550 h 590550"/>
            <a:gd name="connsiteX1" fmla="*/ 2231707 w 6495403"/>
            <a:gd name="connsiteY1" fmla="*/ 590550 h 590550"/>
            <a:gd name="connsiteX2" fmla="*/ 1825943 w 6495403"/>
            <a:gd name="connsiteY2" fmla="*/ 590550 h 590550"/>
            <a:gd name="connsiteX3" fmla="*/ 1825943 w 6495403"/>
            <a:gd name="connsiteY3" fmla="*/ 590550 h 590550"/>
            <a:gd name="connsiteX4" fmla="*/ 1825943 w 6495403"/>
            <a:gd name="connsiteY4" fmla="*/ 590550 h 590550"/>
            <a:gd name="connsiteX5" fmla="*/ 2434590 w 6495403"/>
            <a:gd name="connsiteY5" fmla="*/ 590550 h 590550"/>
            <a:gd name="connsiteX6" fmla="*/ 4057650 w 6495403"/>
            <a:gd name="connsiteY6" fmla="*/ 590550 h 590550"/>
            <a:gd name="connsiteX7" fmla="*/ 4057650 w 6495403"/>
            <a:gd name="connsiteY7" fmla="*/ 590550 h 590550"/>
            <a:gd name="connsiteX8" fmla="*/ 4666298 w 6495403"/>
            <a:gd name="connsiteY8" fmla="*/ 590550 h 590550"/>
            <a:gd name="connsiteX9" fmla="*/ 4869181 w 6495403"/>
            <a:gd name="connsiteY9" fmla="*/ 590550 h 590550"/>
            <a:gd name="connsiteX10" fmla="*/ 4666298 w 6495403"/>
            <a:gd name="connsiteY10" fmla="*/ 590550 h 590550"/>
            <a:gd name="connsiteX11" fmla="*/ 4057650 w 6495403"/>
            <a:gd name="connsiteY11" fmla="*/ 590550 h 590550"/>
            <a:gd name="connsiteX0" fmla="*/ 0 w 6495403"/>
            <a:gd name="connsiteY0" fmla="*/ 590550 h 590550"/>
            <a:gd name="connsiteX1" fmla="*/ 811530 w 6495403"/>
            <a:gd name="connsiteY1" fmla="*/ 295275 h 590550"/>
            <a:gd name="connsiteX2" fmla="*/ 0 w 6495403"/>
            <a:gd name="connsiteY2" fmla="*/ 0 h 590550"/>
            <a:gd name="connsiteX3" fmla="*/ 1623060 w 6495403"/>
            <a:gd name="connsiteY3" fmla="*/ 0 h 590550"/>
            <a:gd name="connsiteX4" fmla="*/ 1623060 w 6495403"/>
            <a:gd name="connsiteY4" fmla="*/ 0 h 590550"/>
            <a:gd name="connsiteX5" fmla="*/ 1623060 w 6495403"/>
            <a:gd name="connsiteY5" fmla="*/ 0 h 590550"/>
            <a:gd name="connsiteX6" fmla="*/ 4666298 w 6495403"/>
            <a:gd name="connsiteY6" fmla="*/ 0 h 590550"/>
            <a:gd name="connsiteX7" fmla="*/ 4869181 w 6495403"/>
            <a:gd name="connsiteY7" fmla="*/ 0 h 590550"/>
            <a:gd name="connsiteX8" fmla="*/ 4869180 w 6495403"/>
            <a:gd name="connsiteY8" fmla="*/ 0 h 590550"/>
            <a:gd name="connsiteX9" fmla="*/ 4869180 w 6495403"/>
            <a:gd name="connsiteY9" fmla="*/ 0 h 590550"/>
            <a:gd name="connsiteX10" fmla="*/ 6492240 w 6495403"/>
            <a:gd name="connsiteY10" fmla="*/ 0 h 590550"/>
            <a:gd name="connsiteX11" fmla="*/ 6482198 w 6495403"/>
            <a:gd name="connsiteY11" fmla="*/ 234705 h 590550"/>
            <a:gd name="connsiteX12" fmla="*/ 6492240 w 6495403"/>
            <a:gd name="connsiteY12" fmla="*/ 590550 h 590550"/>
            <a:gd name="connsiteX13" fmla="*/ 4260533 w 6495403"/>
            <a:gd name="connsiteY13" fmla="*/ 590550 h 590550"/>
            <a:gd name="connsiteX14" fmla="*/ 4260533 w 6495403"/>
            <a:gd name="connsiteY14" fmla="*/ 590550 h 590550"/>
            <a:gd name="connsiteX15" fmla="*/ 4260533 w 6495403"/>
            <a:gd name="connsiteY15" fmla="*/ 590550 h 590550"/>
            <a:gd name="connsiteX16" fmla="*/ 4666298 w 6495403"/>
            <a:gd name="connsiteY16" fmla="*/ 590550 h 590550"/>
            <a:gd name="connsiteX17" fmla="*/ 4869181 w 6495403"/>
            <a:gd name="connsiteY17" fmla="*/ 590550 h 590550"/>
            <a:gd name="connsiteX18" fmla="*/ 4666298 w 6495403"/>
            <a:gd name="connsiteY18" fmla="*/ 590550 h 590550"/>
            <a:gd name="connsiteX19" fmla="*/ 1825943 w 6495403"/>
            <a:gd name="connsiteY19" fmla="*/ 590550 h 590550"/>
            <a:gd name="connsiteX20" fmla="*/ 1825943 w 6495403"/>
            <a:gd name="connsiteY20" fmla="*/ 590550 h 590550"/>
            <a:gd name="connsiteX21" fmla="*/ 1825943 w 6495403"/>
            <a:gd name="connsiteY21" fmla="*/ 590550 h 590550"/>
            <a:gd name="connsiteX22" fmla="*/ 2231708 w 6495403"/>
            <a:gd name="connsiteY22" fmla="*/ 590550 h 590550"/>
            <a:gd name="connsiteX23" fmla="*/ 2434591 w 6495403"/>
            <a:gd name="connsiteY23" fmla="*/ 590550 h 590550"/>
            <a:gd name="connsiteX24" fmla="*/ 2231708 w 6495403"/>
            <a:gd name="connsiteY24" fmla="*/ 590550 h 590550"/>
            <a:gd name="connsiteX25" fmla="*/ 0 w 6495403"/>
            <a:gd name="connsiteY25" fmla="*/ 590550 h 590550"/>
            <a:gd name="connsiteX26" fmla="*/ 2434590 w 6495403"/>
            <a:gd name="connsiteY26" fmla="*/ 590550 h 590550"/>
            <a:gd name="connsiteX27" fmla="*/ 2434590 w 6495403"/>
            <a:gd name="connsiteY27" fmla="*/ 590550 h 590550"/>
            <a:gd name="connsiteX28" fmla="*/ 4057650 w 6495403"/>
            <a:gd name="connsiteY28" fmla="*/ 590550 h 590550"/>
            <a:gd name="connsiteX29" fmla="*/ 4057650 w 6495403"/>
            <a:gd name="connsiteY29" fmla="*/ 590550 h 590550"/>
            <a:gd name="connsiteX30" fmla="*/ 1623060 w 6495403"/>
            <a:gd name="connsiteY30" fmla="*/ 590550 h 590550"/>
            <a:gd name="connsiteX31" fmla="*/ 1623060 w 6495403"/>
            <a:gd name="connsiteY31" fmla="*/ 0 h 590550"/>
            <a:gd name="connsiteX32" fmla="*/ 4869180 w 6495403"/>
            <a:gd name="connsiteY32" fmla="*/ 0 h 590550"/>
            <a:gd name="connsiteX33" fmla="*/ 4869180 w 6495403"/>
            <a:gd name="connsiteY33" fmla="*/ 590550 h 5905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6495403" h="590550" stroke="0" extrusionOk="0">
              <a:moveTo>
                <a:pt x="0" y="590550"/>
              </a:moveTo>
              <a:lnTo>
                <a:pt x="2231708" y="590550"/>
              </a:lnTo>
              <a:lnTo>
                <a:pt x="2434591" y="590550"/>
              </a:lnTo>
              <a:lnTo>
                <a:pt x="2231708" y="590550"/>
              </a:lnTo>
              <a:lnTo>
                <a:pt x="1825943" y="590550"/>
              </a:lnTo>
              <a:lnTo>
                <a:pt x="1825943" y="590550"/>
              </a:lnTo>
              <a:lnTo>
                <a:pt x="1825943" y="590550"/>
              </a:lnTo>
              <a:lnTo>
                <a:pt x="4666298" y="590550"/>
              </a:lnTo>
              <a:lnTo>
                <a:pt x="4869181" y="590550"/>
              </a:lnTo>
              <a:lnTo>
                <a:pt x="4666298" y="590550"/>
              </a:lnTo>
              <a:lnTo>
                <a:pt x="4260533" y="590550"/>
              </a:lnTo>
              <a:lnTo>
                <a:pt x="4260533" y="590550"/>
              </a:lnTo>
              <a:lnTo>
                <a:pt x="4260533" y="590550"/>
              </a:lnTo>
              <a:lnTo>
                <a:pt x="6492240" y="590550"/>
              </a:lnTo>
              <a:cubicBezTo>
                <a:pt x="6490478" y="474368"/>
                <a:pt x="6496854" y="353356"/>
                <a:pt x="6495092" y="237174"/>
              </a:cubicBezTo>
              <a:cubicBezTo>
                <a:pt x="6494141" y="158116"/>
                <a:pt x="6493191" y="79058"/>
                <a:pt x="6492240" y="0"/>
              </a:cubicBezTo>
              <a:lnTo>
                <a:pt x="4869180" y="0"/>
              </a:lnTo>
              <a:lnTo>
                <a:pt x="4869180" y="0"/>
              </a:lnTo>
              <a:lnTo>
                <a:pt x="4666297" y="0"/>
              </a:lnTo>
              <a:lnTo>
                <a:pt x="1825943" y="0"/>
              </a:lnTo>
              <a:lnTo>
                <a:pt x="1825943" y="0"/>
              </a:lnTo>
              <a:lnTo>
                <a:pt x="1623060" y="0"/>
              </a:lnTo>
              <a:lnTo>
                <a:pt x="0" y="0"/>
              </a:lnTo>
              <a:lnTo>
                <a:pt x="811530" y="295275"/>
              </a:lnTo>
              <a:lnTo>
                <a:pt x="0" y="590550"/>
              </a:lnTo>
              <a:close/>
            </a:path>
            <a:path w="6495403" h="590550" fill="darkenLess" stroke="0" extrusionOk="0">
              <a:moveTo>
                <a:pt x="2434590" y="590550"/>
              </a:moveTo>
              <a:lnTo>
                <a:pt x="2231707" y="590550"/>
              </a:lnTo>
              <a:lnTo>
                <a:pt x="1825943" y="590550"/>
              </a:lnTo>
              <a:lnTo>
                <a:pt x="1825943" y="590550"/>
              </a:lnTo>
              <a:lnTo>
                <a:pt x="1825943" y="590550"/>
              </a:lnTo>
              <a:lnTo>
                <a:pt x="2434590" y="590550"/>
              </a:lnTo>
              <a:close/>
              <a:moveTo>
                <a:pt x="4057650" y="590550"/>
              </a:moveTo>
              <a:lnTo>
                <a:pt x="4057650" y="590550"/>
              </a:lnTo>
              <a:lnTo>
                <a:pt x="4666298" y="590550"/>
              </a:lnTo>
              <a:lnTo>
                <a:pt x="4869181" y="590550"/>
              </a:lnTo>
              <a:lnTo>
                <a:pt x="4666298" y="590550"/>
              </a:lnTo>
              <a:lnTo>
                <a:pt x="4057650" y="590550"/>
              </a:lnTo>
              <a:close/>
            </a:path>
            <a:path w="6495403" h="590550" fill="none" extrusionOk="0">
              <a:moveTo>
                <a:pt x="0" y="590550"/>
              </a:moveTo>
              <a:lnTo>
                <a:pt x="811530" y="295275"/>
              </a:lnTo>
              <a:lnTo>
                <a:pt x="0" y="0"/>
              </a:lnTo>
              <a:lnTo>
                <a:pt x="1623060" y="0"/>
              </a:lnTo>
              <a:lnTo>
                <a:pt x="1623060" y="0"/>
              </a:lnTo>
              <a:lnTo>
                <a:pt x="1623060" y="0"/>
              </a:lnTo>
              <a:lnTo>
                <a:pt x="4666298" y="0"/>
              </a:lnTo>
              <a:lnTo>
                <a:pt x="4869181" y="0"/>
              </a:lnTo>
              <a:lnTo>
                <a:pt x="4869180" y="0"/>
              </a:lnTo>
              <a:lnTo>
                <a:pt x="4869180" y="0"/>
              </a:lnTo>
              <a:lnTo>
                <a:pt x="6492240" y="0"/>
              </a:lnTo>
              <a:lnTo>
                <a:pt x="6482198" y="234705"/>
              </a:lnTo>
              <a:lnTo>
                <a:pt x="6492240" y="590550"/>
              </a:lnTo>
              <a:lnTo>
                <a:pt x="4260533" y="590550"/>
              </a:lnTo>
              <a:lnTo>
                <a:pt x="4260533" y="590550"/>
              </a:lnTo>
              <a:lnTo>
                <a:pt x="4260533" y="590550"/>
              </a:lnTo>
              <a:lnTo>
                <a:pt x="4666298" y="590550"/>
              </a:lnTo>
              <a:lnTo>
                <a:pt x="4869181" y="590550"/>
              </a:lnTo>
              <a:lnTo>
                <a:pt x="4666298" y="590550"/>
              </a:lnTo>
              <a:lnTo>
                <a:pt x="1825943" y="590550"/>
              </a:lnTo>
              <a:lnTo>
                <a:pt x="1825943" y="590550"/>
              </a:lnTo>
              <a:lnTo>
                <a:pt x="1825943" y="590550"/>
              </a:lnTo>
              <a:lnTo>
                <a:pt x="2231708" y="590550"/>
              </a:lnTo>
              <a:lnTo>
                <a:pt x="2434591" y="590550"/>
              </a:lnTo>
              <a:lnTo>
                <a:pt x="2231708" y="590550"/>
              </a:lnTo>
              <a:lnTo>
                <a:pt x="0" y="590550"/>
              </a:lnTo>
              <a:close/>
              <a:moveTo>
                <a:pt x="2434590" y="590550"/>
              </a:moveTo>
              <a:lnTo>
                <a:pt x="2434590" y="590550"/>
              </a:lnTo>
              <a:moveTo>
                <a:pt x="4057650" y="590550"/>
              </a:moveTo>
              <a:lnTo>
                <a:pt x="4057650" y="590550"/>
              </a:lnTo>
              <a:moveTo>
                <a:pt x="1623060" y="590550"/>
              </a:moveTo>
              <a:lnTo>
                <a:pt x="1623060" y="0"/>
              </a:lnTo>
              <a:moveTo>
                <a:pt x="4869180" y="0"/>
              </a:moveTo>
              <a:lnTo>
                <a:pt x="4869180" y="590550"/>
              </a:lnTo>
            </a:path>
          </a:pathLst>
        </a:custGeom>
        <a:solidFill>
          <a:srgbClr val="0070C0"/>
        </a:solidFill>
        <a:ln>
          <a:no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endParaRPr lang="en-001" sz="2000"/>
        </a:p>
      </xdr:txBody>
    </xdr:sp>
    <xdr:clientData/>
  </xdr:absoluteAnchor>
  <xdr:oneCellAnchor>
    <xdr:from>
      <xdr:col>2</xdr:col>
      <xdr:colOff>238125</xdr:colOff>
      <xdr:row>16</xdr:row>
      <xdr:rowOff>200025</xdr:rowOff>
    </xdr:from>
    <xdr:ext cx="3275629" cy="235427"/>
    <xdr:pic>
      <xdr:nvPicPr>
        <xdr:cNvPr id="6" name="Picture 5" descr="Spiral binder Graphic for Table Header">
          <a:extLst>
            <a:ext uri="{FF2B5EF4-FFF2-40B4-BE49-F238E27FC236}">
              <a16:creationId xmlns:a16="http://schemas.microsoft.com/office/drawing/2014/main" id="{E889EBD5-0774-4486-A3A4-F83B779E175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508125" y="3127375"/>
          <a:ext cx="3275629" cy="235427"/>
        </a:xfrm>
        <a:prstGeom prst="rect">
          <a:avLst/>
        </a:prstGeom>
      </xdr:spPr>
    </xdr:pic>
    <xdr:clientData/>
  </xdr:oneCellAnchor>
  <xdr:oneCellAnchor>
    <xdr:from>
      <xdr:col>15</xdr:col>
      <xdr:colOff>295275</xdr:colOff>
      <xdr:row>16</xdr:row>
      <xdr:rowOff>200025</xdr:rowOff>
    </xdr:from>
    <xdr:ext cx="3275630" cy="235427"/>
    <xdr:pic>
      <xdr:nvPicPr>
        <xdr:cNvPr id="7" name="Picture 6" descr="Spiral binder Graphic for Table Header">
          <a:extLst>
            <a:ext uri="{FF2B5EF4-FFF2-40B4-BE49-F238E27FC236}">
              <a16:creationId xmlns:a16="http://schemas.microsoft.com/office/drawing/2014/main" id="{117B3EDC-D234-44EC-A9FC-E6CCF2E54EE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820275" y="3127375"/>
          <a:ext cx="3275630" cy="235427"/>
        </a:xfrm>
        <a:prstGeom prst="rect">
          <a:avLst/>
        </a:prstGeom>
      </xdr:spPr>
    </xdr:pic>
    <xdr:clientData/>
  </xdr:oneCellAnchor>
  <xdr:oneCellAnchor>
    <xdr:from>
      <xdr:col>28</xdr:col>
      <xdr:colOff>257175</xdr:colOff>
      <xdr:row>16</xdr:row>
      <xdr:rowOff>200025</xdr:rowOff>
    </xdr:from>
    <xdr:ext cx="3275630" cy="235427"/>
    <xdr:pic>
      <xdr:nvPicPr>
        <xdr:cNvPr id="8" name="Picture 7" descr="Spiral binder Graphic for Table Header">
          <a:extLst>
            <a:ext uri="{FF2B5EF4-FFF2-40B4-BE49-F238E27FC236}">
              <a16:creationId xmlns:a16="http://schemas.microsoft.com/office/drawing/2014/main" id="{8FABF7EB-853E-451E-8F07-487D12F8A12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8037175" y="3127375"/>
          <a:ext cx="3275630" cy="235427"/>
        </a:xfrm>
        <a:prstGeom prst="rect">
          <a:avLst/>
        </a:prstGeom>
      </xdr:spPr>
    </xdr:pic>
    <xdr:clientData/>
  </xdr:oneCellAnchor>
  <xdr:absoluteAnchor>
    <xdr:pos x="2874869" y="6276605"/>
    <xdr:ext cx="1699185" cy="452966"/>
    <xdr:sp macro="" textlink="">
      <xdr:nvSpPr>
        <xdr:cNvPr id="9" name="Ribbon: Tilted Up 36" descr="Section Header (Shape Object)">
          <a:extLst>
            <a:ext uri="{FF2B5EF4-FFF2-40B4-BE49-F238E27FC236}">
              <a16:creationId xmlns:a16="http://schemas.microsoft.com/office/drawing/2014/main" id="{C153F508-4402-4CB6-8B64-F9404D35F220}"/>
            </a:ext>
            <a:ext uri="{147F2762-F138-4A5C-976F-8EAC2B608ADB}">
              <a16:predDERef xmlns:a16="http://schemas.microsoft.com/office/drawing/2014/main" pred="{1F7A8661-863E-4B53-90AF-0C13C554DEA0}"/>
            </a:ext>
          </a:extLst>
        </xdr:cNvPr>
        <xdr:cNvSpPr/>
      </xdr:nvSpPr>
      <xdr:spPr>
        <a:xfrm>
          <a:off x="2874869" y="6276605"/>
          <a:ext cx="1699185" cy="452966"/>
        </a:xfrm>
        <a:custGeom>
          <a:avLst/>
          <a:gdLst>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5680710 w 6492240"/>
            <a:gd name="connsiteY11" fmla="*/ 29527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0810 w 6492240"/>
            <a:gd name="connsiteY14" fmla="*/ 228600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66700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6637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82198 w 6500517"/>
            <a:gd name="connsiteY11" fmla="*/ 23470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1530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6955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5403"/>
            <a:gd name="connsiteY0" fmla="*/ 590550 h 590550"/>
            <a:gd name="connsiteX1" fmla="*/ 2231708 w 6495403"/>
            <a:gd name="connsiteY1" fmla="*/ 590550 h 590550"/>
            <a:gd name="connsiteX2" fmla="*/ 2434591 w 6495403"/>
            <a:gd name="connsiteY2" fmla="*/ 590550 h 590550"/>
            <a:gd name="connsiteX3" fmla="*/ 2231708 w 6495403"/>
            <a:gd name="connsiteY3" fmla="*/ 590550 h 590550"/>
            <a:gd name="connsiteX4" fmla="*/ 1825943 w 6495403"/>
            <a:gd name="connsiteY4" fmla="*/ 590550 h 590550"/>
            <a:gd name="connsiteX5" fmla="*/ 1825943 w 6495403"/>
            <a:gd name="connsiteY5" fmla="*/ 590550 h 590550"/>
            <a:gd name="connsiteX6" fmla="*/ 1825943 w 6495403"/>
            <a:gd name="connsiteY6" fmla="*/ 590550 h 590550"/>
            <a:gd name="connsiteX7" fmla="*/ 4666298 w 6495403"/>
            <a:gd name="connsiteY7" fmla="*/ 590550 h 590550"/>
            <a:gd name="connsiteX8" fmla="*/ 4869181 w 6495403"/>
            <a:gd name="connsiteY8" fmla="*/ 590550 h 590550"/>
            <a:gd name="connsiteX9" fmla="*/ 4666298 w 6495403"/>
            <a:gd name="connsiteY9" fmla="*/ 590550 h 590550"/>
            <a:gd name="connsiteX10" fmla="*/ 4260533 w 6495403"/>
            <a:gd name="connsiteY10" fmla="*/ 590550 h 590550"/>
            <a:gd name="connsiteX11" fmla="*/ 4260533 w 6495403"/>
            <a:gd name="connsiteY11" fmla="*/ 590550 h 590550"/>
            <a:gd name="connsiteX12" fmla="*/ 4260533 w 6495403"/>
            <a:gd name="connsiteY12" fmla="*/ 590550 h 590550"/>
            <a:gd name="connsiteX13" fmla="*/ 6492240 w 6495403"/>
            <a:gd name="connsiteY13" fmla="*/ 590550 h 590550"/>
            <a:gd name="connsiteX14" fmla="*/ 6495092 w 6495403"/>
            <a:gd name="connsiteY14" fmla="*/ 237174 h 590550"/>
            <a:gd name="connsiteX15" fmla="*/ 6492240 w 6495403"/>
            <a:gd name="connsiteY15" fmla="*/ 0 h 590550"/>
            <a:gd name="connsiteX16" fmla="*/ 4869180 w 6495403"/>
            <a:gd name="connsiteY16" fmla="*/ 0 h 590550"/>
            <a:gd name="connsiteX17" fmla="*/ 4869180 w 6495403"/>
            <a:gd name="connsiteY17" fmla="*/ 0 h 590550"/>
            <a:gd name="connsiteX18" fmla="*/ 4666297 w 6495403"/>
            <a:gd name="connsiteY18" fmla="*/ 0 h 590550"/>
            <a:gd name="connsiteX19" fmla="*/ 1825943 w 6495403"/>
            <a:gd name="connsiteY19" fmla="*/ 0 h 590550"/>
            <a:gd name="connsiteX20" fmla="*/ 1825943 w 6495403"/>
            <a:gd name="connsiteY20" fmla="*/ 0 h 590550"/>
            <a:gd name="connsiteX21" fmla="*/ 1623060 w 6495403"/>
            <a:gd name="connsiteY21" fmla="*/ 0 h 590550"/>
            <a:gd name="connsiteX22" fmla="*/ 0 w 6495403"/>
            <a:gd name="connsiteY22" fmla="*/ 0 h 590550"/>
            <a:gd name="connsiteX23" fmla="*/ 811530 w 6495403"/>
            <a:gd name="connsiteY23" fmla="*/ 295275 h 590550"/>
            <a:gd name="connsiteX24" fmla="*/ 0 w 6495403"/>
            <a:gd name="connsiteY24" fmla="*/ 590550 h 590550"/>
            <a:gd name="connsiteX0" fmla="*/ 2434590 w 6495403"/>
            <a:gd name="connsiteY0" fmla="*/ 590550 h 590550"/>
            <a:gd name="connsiteX1" fmla="*/ 2231707 w 6495403"/>
            <a:gd name="connsiteY1" fmla="*/ 590550 h 590550"/>
            <a:gd name="connsiteX2" fmla="*/ 1825943 w 6495403"/>
            <a:gd name="connsiteY2" fmla="*/ 590550 h 590550"/>
            <a:gd name="connsiteX3" fmla="*/ 1825943 w 6495403"/>
            <a:gd name="connsiteY3" fmla="*/ 590550 h 590550"/>
            <a:gd name="connsiteX4" fmla="*/ 1825943 w 6495403"/>
            <a:gd name="connsiteY4" fmla="*/ 590550 h 590550"/>
            <a:gd name="connsiteX5" fmla="*/ 2434590 w 6495403"/>
            <a:gd name="connsiteY5" fmla="*/ 590550 h 590550"/>
            <a:gd name="connsiteX6" fmla="*/ 4057650 w 6495403"/>
            <a:gd name="connsiteY6" fmla="*/ 590550 h 590550"/>
            <a:gd name="connsiteX7" fmla="*/ 4057650 w 6495403"/>
            <a:gd name="connsiteY7" fmla="*/ 590550 h 590550"/>
            <a:gd name="connsiteX8" fmla="*/ 4666298 w 6495403"/>
            <a:gd name="connsiteY8" fmla="*/ 590550 h 590550"/>
            <a:gd name="connsiteX9" fmla="*/ 4869181 w 6495403"/>
            <a:gd name="connsiteY9" fmla="*/ 590550 h 590550"/>
            <a:gd name="connsiteX10" fmla="*/ 4666298 w 6495403"/>
            <a:gd name="connsiteY10" fmla="*/ 590550 h 590550"/>
            <a:gd name="connsiteX11" fmla="*/ 4057650 w 6495403"/>
            <a:gd name="connsiteY11" fmla="*/ 590550 h 590550"/>
            <a:gd name="connsiteX0" fmla="*/ 0 w 6495403"/>
            <a:gd name="connsiteY0" fmla="*/ 590550 h 590550"/>
            <a:gd name="connsiteX1" fmla="*/ 811530 w 6495403"/>
            <a:gd name="connsiteY1" fmla="*/ 295275 h 590550"/>
            <a:gd name="connsiteX2" fmla="*/ 0 w 6495403"/>
            <a:gd name="connsiteY2" fmla="*/ 0 h 590550"/>
            <a:gd name="connsiteX3" fmla="*/ 1623060 w 6495403"/>
            <a:gd name="connsiteY3" fmla="*/ 0 h 590550"/>
            <a:gd name="connsiteX4" fmla="*/ 1623060 w 6495403"/>
            <a:gd name="connsiteY4" fmla="*/ 0 h 590550"/>
            <a:gd name="connsiteX5" fmla="*/ 1623060 w 6495403"/>
            <a:gd name="connsiteY5" fmla="*/ 0 h 590550"/>
            <a:gd name="connsiteX6" fmla="*/ 4666298 w 6495403"/>
            <a:gd name="connsiteY6" fmla="*/ 0 h 590550"/>
            <a:gd name="connsiteX7" fmla="*/ 4869181 w 6495403"/>
            <a:gd name="connsiteY7" fmla="*/ 0 h 590550"/>
            <a:gd name="connsiteX8" fmla="*/ 4869180 w 6495403"/>
            <a:gd name="connsiteY8" fmla="*/ 0 h 590550"/>
            <a:gd name="connsiteX9" fmla="*/ 4869180 w 6495403"/>
            <a:gd name="connsiteY9" fmla="*/ 0 h 590550"/>
            <a:gd name="connsiteX10" fmla="*/ 6492240 w 6495403"/>
            <a:gd name="connsiteY10" fmla="*/ 0 h 590550"/>
            <a:gd name="connsiteX11" fmla="*/ 6482198 w 6495403"/>
            <a:gd name="connsiteY11" fmla="*/ 234705 h 590550"/>
            <a:gd name="connsiteX12" fmla="*/ 6492240 w 6495403"/>
            <a:gd name="connsiteY12" fmla="*/ 590550 h 590550"/>
            <a:gd name="connsiteX13" fmla="*/ 4260533 w 6495403"/>
            <a:gd name="connsiteY13" fmla="*/ 590550 h 590550"/>
            <a:gd name="connsiteX14" fmla="*/ 4260533 w 6495403"/>
            <a:gd name="connsiteY14" fmla="*/ 590550 h 590550"/>
            <a:gd name="connsiteX15" fmla="*/ 4260533 w 6495403"/>
            <a:gd name="connsiteY15" fmla="*/ 590550 h 590550"/>
            <a:gd name="connsiteX16" fmla="*/ 4666298 w 6495403"/>
            <a:gd name="connsiteY16" fmla="*/ 590550 h 590550"/>
            <a:gd name="connsiteX17" fmla="*/ 4869181 w 6495403"/>
            <a:gd name="connsiteY17" fmla="*/ 590550 h 590550"/>
            <a:gd name="connsiteX18" fmla="*/ 4666298 w 6495403"/>
            <a:gd name="connsiteY18" fmla="*/ 590550 h 590550"/>
            <a:gd name="connsiteX19" fmla="*/ 1825943 w 6495403"/>
            <a:gd name="connsiteY19" fmla="*/ 590550 h 590550"/>
            <a:gd name="connsiteX20" fmla="*/ 1825943 w 6495403"/>
            <a:gd name="connsiteY20" fmla="*/ 590550 h 590550"/>
            <a:gd name="connsiteX21" fmla="*/ 1825943 w 6495403"/>
            <a:gd name="connsiteY21" fmla="*/ 590550 h 590550"/>
            <a:gd name="connsiteX22" fmla="*/ 2231708 w 6495403"/>
            <a:gd name="connsiteY22" fmla="*/ 590550 h 590550"/>
            <a:gd name="connsiteX23" fmla="*/ 2434591 w 6495403"/>
            <a:gd name="connsiteY23" fmla="*/ 590550 h 590550"/>
            <a:gd name="connsiteX24" fmla="*/ 2231708 w 6495403"/>
            <a:gd name="connsiteY24" fmla="*/ 590550 h 590550"/>
            <a:gd name="connsiteX25" fmla="*/ 0 w 6495403"/>
            <a:gd name="connsiteY25" fmla="*/ 590550 h 590550"/>
            <a:gd name="connsiteX26" fmla="*/ 2434590 w 6495403"/>
            <a:gd name="connsiteY26" fmla="*/ 590550 h 590550"/>
            <a:gd name="connsiteX27" fmla="*/ 2434590 w 6495403"/>
            <a:gd name="connsiteY27" fmla="*/ 590550 h 590550"/>
            <a:gd name="connsiteX28" fmla="*/ 4057650 w 6495403"/>
            <a:gd name="connsiteY28" fmla="*/ 590550 h 590550"/>
            <a:gd name="connsiteX29" fmla="*/ 4057650 w 6495403"/>
            <a:gd name="connsiteY29" fmla="*/ 590550 h 590550"/>
            <a:gd name="connsiteX30" fmla="*/ 1623060 w 6495403"/>
            <a:gd name="connsiteY30" fmla="*/ 590550 h 590550"/>
            <a:gd name="connsiteX31" fmla="*/ 1623060 w 6495403"/>
            <a:gd name="connsiteY31" fmla="*/ 0 h 590550"/>
            <a:gd name="connsiteX32" fmla="*/ 4869180 w 6495403"/>
            <a:gd name="connsiteY32" fmla="*/ 0 h 590550"/>
            <a:gd name="connsiteX33" fmla="*/ 4869180 w 6495403"/>
            <a:gd name="connsiteY33" fmla="*/ 590550 h 5905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6495403" h="590550" stroke="0" extrusionOk="0">
              <a:moveTo>
                <a:pt x="0" y="590550"/>
              </a:moveTo>
              <a:lnTo>
                <a:pt x="2231708" y="590550"/>
              </a:lnTo>
              <a:lnTo>
                <a:pt x="2434591" y="590550"/>
              </a:lnTo>
              <a:lnTo>
                <a:pt x="2231708" y="590550"/>
              </a:lnTo>
              <a:lnTo>
                <a:pt x="1825943" y="590550"/>
              </a:lnTo>
              <a:lnTo>
                <a:pt x="1825943" y="590550"/>
              </a:lnTo>
              <a:lnTo>
                <a:pt x="1825943" y="590550"/>
              </a:lnTo>
              <a:lnTo>
                <a:pt x="4666298" y="590550"/>
              </a:lnTo>
              <a:lnTo>
                <a:pt x="4869181" y="590550"/>
              </a:lnTo>
              <a:lnTo>
                <a:pt x="4666298" y="590550"/>
              </a:lnTo>
              <a:lnTo>
                <a:pt x="4260533" y="590550"/>
              </a:lnTo>
              <a:lnTo>
                <a:pt x="4260533" y="590550"/>
              </a:lnTo>
              <a:lnTo>
                <a:pt x="4260533" y="590550"/>
              </a:lnTo>
              <a:lnTo>
                <a:pt x="6492240" y="590550"/>
              </a:lnTo>
              <a:cubicBezTo>
                <a:pt x="6490478" y="474368"/>
                <a:pt x="6496854" y="353356"/>
                <a:pt x="6495092" y="237174"/>
              </a:cubicBezTo>
              <a:cubicBezTo>
                <a:pt x="6494141" y="158116"/>
                <a:pt x="6493191" y="79058"/>
                <a:pt x="6492240" y="0"/>
              </a:cubicBezTo>
              <a:lnTo>
                <a:pt x="4869180" y="0"/>
              </a:lnTo>
              <a:lnTo>
                <a:pt x="4869180" y="0"/>
              </a:lnTo>
              <a:lnTo>
                <a:pt x="4666297" y="0"/>
              </a:lnTo>
              <a:lnTo>
                <a:pt x="1825943" y="0"/>
              </a:lnTo>
              <a:lnTo>
                <a:pt x="1825943" y="0"/>
              </a:lnTo>
              <a:lnTo>
                <a:pt x="1623060" y="0"/>
              </a:lnTo>
              <a:lnTo>
                <a:pt x="0" y="0"/>
              </a:lnTo>
              <a:lnTo>
                <a:pt x="811530" y="295275"/>
              </a:lnTo>
              <a:lnTo>
                <a:pt x="0" y="590550"/>
              </a:lnTo>
              <a:close/>
            </a:path>
            <a:path w="6495403" h="590550" fill="darkenLess" stroke="0" extrusionOk="0">
              <a:moveTo>
                <a:pt x="2434590" y="590550"/>
              </a:moveTo>
              <a:lnTo>
                <a:pt x="2231707" y="590550"/>
              </a:lnTo>
              <a:lnTo>
                <a:pt x="1825943" y="590550"/>
              </a:lnTo>
              <a:lnTo>
                <a:pt x="1825943" y="590550"/>
              </a:lnTo>
              <a:lnTo>
                <a:pt x="1825943" y="590550"/>
              </a:lnTo>
              <a:lnTo>
                <a:pt x="2434590" y="590550"/>
              </a:lnTo>
              <a:close/>
              <a:moveTo>
                <a:pt x="4057650" y="590550"/>
              </a:moveTo>
              <a:lnTo>
                <a:pt x="4057650" y="590550"/>
              </a:lnTo>
              <a:lnTo>
                <a:pt x="4666298" y="590550"/>
              </a:lnTo>
              <a:lnTo>
                <a:pt x="4869181" y="590550"/>
              </a:lnTo>
              <a:lnTo>
                <a:pt x="4666298" y="590550"/>
              </a:lnTo>
              <a:lnTo>
                <a:pt x="4057650" y="590550"/>
              </a:lnTo>
              <a:close/>
            </a:path>
            <a:path w="6495403" h="590550" fill="none" extrusionOk="0">
              <a:moveTo>
                <a:pt x="0" y="590550"/>
              </a:moveTo>
              <a:lnTo>
                <a:pt x="811530" y="295275"/>
              </a:lnTo>
              <a:lnTo>
                <a:pt x="0" y="0"/>
              </a:lnTo>
              <a:lnTo>
                <a:pt x="1623060" y="0"/>
              </a:lnTo>
              <a:lnTo>
                <a:pt x="1623060" y="0"/>
              </a:lnTo>
              <a:lnTo>
                <a:pt x="1623060" y="0"/>
              </a:lnTo>
              <a:lnTo>
                <a:pt x="4666298" y="0"/>
              </a:lnTo>
              <a:lnTo>
                <a:pt x="4869181" y="0"/>
              </a:lnTo>
              <a:lnTo>
                <a:pt x="4869180" y="0"/>
              </a:lnTo>
              <a:lnTo>
                <a:pt x="4869180" y="0"/>
              </a:lnTo>
              <a:lnTo>
                <a:pt x="6492240" y="0"/>
              </a:lnTo>
              <a:lnTo>
                <a:pt x="6482198" y="234705"/>
              </a:lnTo>
              <a:lnTo>
                <a:pt x="6492240" y="590550"/>
              </a:lnTo>
              <a:lnTo>
                <a:pt x="4260533" y="590550"/>
              </a:lnTo>
              <a:lnTo>
                <a:pt x="4260533" y="590550"/>
              </a:lnTo>
              <a:lnTo>
                <a:pt x="4260533" y="590550"/>
              </a:lnTo>
              <a:lnTo>
                <a:pt x="4666298" y="590550"/>
              </a:lnTo>
              <a:lnTo>
                <a:pt x="4869181" y="590550"/>
              </a:lnTo>
              <a:lnTo>
                <a:pt x="4666298" y="590550"/>
              </a:lnTo>
              <a:lnTo>
                <a:pt x="1825943" y="590550"/>
              </a:lnTo>
              <a:lnTo>
                <a:pt x="1825943" y="590550"/>
              </a:lnTo>
              <a:lnTo>
                <a:pt x="1825943" y="590550"/>
              </a:lnTo>
              <a:lnTo>
                <a:pt x="2231708" y="590550"/>
              </a:lnTo>
              <a:lnTo>
                <a:pt x="2434591" y="590550"/>
              </a:lnTo>
              <a:lnTo>
                <a:pt x="2231708" y="590550"/>
              </a:lnTo>
              <a:lnTo>
                <a:pt x="0" y="590550"/>
              </a:lnTo>
              <a:close/>
              <a:moveTo>
                <a:pt x="2434590" y="590550"/>
              </a:moveTo>
              <a:lnTo>
                <a:pt x="2434590" y="590550"/>
              </a:lnTo>
              <a:moveTo>
                <a:pt x="4057650" y="590550"/>
              </a:moveTo>
              <a:lnTo>
                <a:pt x="4057650" y="590550"/>
              </a:lnTo>
              <a:moveTo>
                <a:pt x="1623060" y="590550"/>
              </a:moveTo>
              <a:lnTo>
                <a:pt x="1623060" y="0"/>
              </a:lnTo>
              <a:moveTo>
                <a:pt x="4869180" y="0"/>
              </a:moveTo>
              <a:lnTo>
                <a:pt x="4869180" y="590550"/>
              </a:lnTo>
            </a:path>
          </a:pathLst>
        </a:custGeom>
        <a:solidFill>
          <a:srgbClr val="0070C0"/>
        </a:solidFill>
        <a:ln>
          <a:no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endParaRPr lang="en-001" sz="2000"/>
        </a:p>
      </xdr:txBody>
    </xdr:sp>
    <xdr:clientData/>
  </xdr:absoluteAnchor>
  <xdr:absoluteAnchor>
    <xdr:pos x="9023454" y="6278439"/>
    <xdr:ext cx="1686150" cy="453649"/>
    <xdr:sp macro="" textlink="">
      <xdr:nvSpPr>
        <xdr:cNvPr id="10" name="Ribbon: Tilted Up 36" descr="Section Header (Shape Object)">
          <a:extLst>
            <a:ext uri="{FF2B5EF4-FFF2-40B4-BE49-F238E27FC236}">
              <a16:creationId xmlns:a16="http://schemas.microsoft.com/office/drawing/2014/main" id="{E637F2A5-8B6C-4B1B-AFD6-A33075DC9AC7}"/>
            </a:ext>
            <a:ext uri="{147F2762-F138-4A5C-976F-8EAC2B608ADB}">
              <a16:predDERef xmlns:a16="http://schemas.microsoft.com/office/drawing/2014/main" pred="{CF2BE652-834C-4991-A076-D231AE3B9C57}"/>
            </a:ext>
          </a:extLst>
        </xdr:cNvPr>
        <xdr:cNvSpPr/>
      </xdr:nvSpPr>
      <xdr:spPr>
        <a:xfrm rot="10800000">
          <a:off x="9023454" y="6278439"/>
          <a:ext cx="1686150" cy="453649"/>
        </a:xfrm>
        <a:custGeom>
          <a:avLst/>
          <a:gdLst>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5680710 w 6492240"/>
            <a:gd name="connsiteY11" fmla="*/ 29527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0810 w 6492240"/>
            <a:gd name="connsiteY14" fmla="*/ 228600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66700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6637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82198 w 6500517"/>
            <a:gd name="connsiteY11" fmla="*/ 23470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1530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6955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5403"/>
            <a:gd name="connsiteY0" fmla="*/ 590550 h 590550"/>
            <a:gd name="connsiteX1" fmla="*/ 2231708 w 6495403"/>
            <a:gd name="connsiteY1" fmla="*/ 590550 h 590550"/>
            <a:gd name="connsiteX2" fmla="*/ 2434591 w 6495403"/>
            <a:gd name="connsiteY2" fmla="*/ 590550 h 590550"/>
            <a:gd name="connsiteX3" fmla="*/ 2231708 w 6495403"/>
            <a:gd name="connsiteY3" fmla="*/ 590550 h 590550"/>
            <a:gd name="connsiteX4" fmla="*/ 1825943 w 6495403"/>
            <a:gd name="connsiteY4" fmla="*/ 590550 h 590550"/>
            <a:gd name="connsiteX5" fmla="*/ 1825943 w 6495403"/>
            <a:gd name="connsiteY5" fmla="*/ 590550 h 590550"/>
            <a:gd name="connsiteX6" fmla="*/ 1825943 w 6495403"/>
            <a:gd name="connsiteY6" fmla="*/ 590550 h 590550"/>
            <a:gd name="connsiteX7" fmla="*/ 4666298 w 6495403"/>
            <a:gd name="connsiteY7" fmla="*/ 590550 h 590550"/>
            <a:gd name="connsiteX8" fmla="*/ 4869181 w 6495403"/>
            <a:gd name="connsiteY8" fmla="*/ 590550 h 590550"/>
            <a:gd name="connsiteX9" fmla="*/ 4666298 w 6495403"/>
            <a:gd name="connsiteY9" fmla="*/ 590550 h 590550"/>
            <a:gd name="connsiteX10" fmla="*/ 4260533 w 6495403"/>
            <a:gd name="connsiteY10" fmla="*/ 590550 h 590550"/>
            <a:gd name="connsiteX11" fmla="*/ 4260533 w 6495403"/>
            <a:gd name="connsiteY11" fmla="*/ 590550 h 590550"/>
            <a:gd name="connsiteX12" fmla="*/ 4260533 w 6495403"/>
            <a:gd name="connsiteY12" fmla="*/ 590550 h 590550"/>
            <a:gd name="connsiteX13" fmla="*/ 6492240 w 6495403"/>
            <a:gd name="connsiteY13" fmla="*/ 590550 h 590550"/>
            <a:gd name="connsiteX14" fmla="*/ 6495092 w 6495403"/>
            <a:gd name="connsiteY14" fmla="*/ 237174 h 590550"/>
            <a:gd name="connsiteX15" fmla="*/ 6492240 w 6495403"/>
            <a:gd name="connsiteY15" fmla="*/ 0 h 590550"/>
            <a:gd name="connsiteX16" fmla="*/ 4869180 w 6495403"/>
            <a:gd name="connsiteY16" fmla="*/ 0 h 590550"/>
            <a:gd name="connsiteX17" fmla="*/ 4869180 w 6495403"/>
            <a:gd name="connsiteY17" fmla="*/ 0 h 590550"/>
            <a:gd name="connsiteX18" fmla="*/ 4666297 w 6495403"/>
            <a:gd name="connsiteY18" fmla="*/ 0 h 590550"/>
            <a:gd name="connsiteX19" fmla="*/ 1825943 w 6495403"/>
            <a:gd name="connsiteY19" fmla="*/ 0 h 590550"/>
            <a:gd name="connsiteX20" fmla="*/ 1825943 w 6495403"/>
            <a:gd name="connsiteY20" fmla="*/ 0 h 590550"/>
            <a:gd name="connsiteX21" fmla="*/ 1623060 w 6495403"/>
            <a:gd name="connsiteY21" fmla="*/ 0 h 590550"/>
            <a:gd name="connsiteX22" fmla="*/ 0 w 6495403"/>
            <a:gd name="connsiteY22" fmla="*/ 0 h 590550"/>
            <a:gd name="connsiteX23" fmla="*/ 811530 w 6495403"/>
            <a:gd name="connsiteY23" fmla="*/ 295275 h 590550"/>
            <a:gd name="connsiteX24" fmla="*/ 0 w 6495403"/>
            <a:gd name="connsiteY24" fmla="*/ 590550 h 590550"/>
            <a:gd name="connsiteX0" fmla="*/ 2434590 w 6495403"/>
            <a:gd name="connsiteY0" fmla="*/ 590550 h 590550"/>
            <a:gd name="connsiteX1" fmla="*/ 2231707 w 6495403"/>
            <a:gd name="connsiteY1" fmla="*/ 590550 h 590550"/>
            <a:gd name="connsiteX2" fmla="*/ 1825943 w 6495403"/>
            <a:gd name="connsiteY2" fmla="*/ 590550 h 590550"/>
            <a:gd name="connsiteX3" fmla="*/ 1825943 w 6495403"/>
            <a:gd name="connsiteY3" fmla="*/ 590550 h 590550"/>
            <a:gd name="connsiteX4" fmla="*/ 1825943 w 6495403"/>
            <a:gd name="connsiteY4" fmla="*/ 590550 h 590550"/>
            <a:gd name="connsiteX5" fmla="*/ 2434590 w 6495403"/>
            <a:gd name="connsiteY5" fmla="*/ 590550 h 590550"/>
            <a:gd name="connsiteX6" fmla="*/ 4057650 w 6495403"/>
            <a:gd name="connsiteY6" fmla="*/ 590550 h 590550"/>
            <a:gd name="connsiteX7" fmla="*/ 4057650 w 6495403"/>
            <a:gd name="connsiteY7" fmla="*/ 590550 h 590550"/>
            <a:gd name="connsiteX8" fmla="*/ 4666298 w 6495403"/>
            <a:gd name="connsiteY8" fmla="*/ 590550 h 590550"/>
            <a:gd name="connsiteX9" fmla="*/ 4869181 w 6495403"/>
            <a:gd name="connsiteY9" fmla="*/ 590550 h 590550"/>
            <a:gd name="connsiteX10" fmla="*/ 4666298 w 6495403"/>
            <a:gd name="connsiteY10" fmla="*/ 590550 h 590550"/>
            <a:gd name="connsiteX11" fmla="*/ 4057650 w 6495403"/>
            <a:gd name="connsiteY11" fmla="*/ 590550 h 590550"/>
            <a:gd name="connsiteX0" fmla="*/ 0 w 6495403"/>
            <a:gd name="connsiteY0" fmla="*/ 590550 h 590550"/>
            <a:gd name="connsiteX1" fmla="*/ 811530 w 6495403"/>
            <a:gd name="connsiteY1" fmla="*/ 295275 h 590550"/>
            <a:gd name="connsiteX2" fmla="*/ 0 w 6495403"/>
            <a:gd name="connsiteY2" fmla="*/ 0 h 590550"/>
            <a:gd name="connsiteX3" fmla="*/ 1623060 w 6495403"/>
            <a:gd name="connsiteY3" fmla="*/ 0 h 590550"/>
            <a:gd name="connsiteX4" fmla="*/ 1623060 w 6495403"/>
            <a:gd name="connsiteY4" fmla="*/ 0 h 590550"/>
            <a:gd name="connsiteX5" fmla="*/ 1623060 w 6495403"/>
            <a:gd name="connsiteY5" fmla="*/ 0 h 590550"/>
            <a:gd name="connsiteX6" fmla="*/ 4666298 w 6495403"/>
            <a:gd name="connsiteY6" fmla="*/ 0 h 590550"/>
            <a:gd name="connsiteX7" fmla="*/ 4869181 w 6495403"/>
            <a:gd name="connsiteY7" fmla="*/ 0 h 590550"/>
            <a:gd name="connsiteX8" fmla="*/ 4869180 w 6495403"/>
            <a:gd name="connsiteY8" fmla="*/ 0 h 590550"/>
            <a:gd name="connsiteX9" fmla="*/ 4869180 w 6495403"/>
            <a:gd name="connsiteY9" fmla="*/ 0 h 590550"/>
            <a:gd name="connsiteX10" fmla="*/ 6492240 w 6495403"/>
            <a:gd name="connsiteY10" fmla="*/ 0 h 590550"/>
            <a:gd name="connsiteX11" fmla="*/ 6482198 w 6495403"/>
            <a:gd name="connsiteY11" fmla="*/ 234705 h 590550"/>
            <a:gd name="connsiteX12" fmla="*/ 6492240 w 6495403"/>
            <a:gd name="connsiteY12" fmla="*/ 590550 h 590550"/>
            <a:gd name="connsiteX13" fmla="*/ 4260533 w 6495403"/>
            <a:gd name="connsiteY13" fmla="*/ 590550 h 590550"/>
            <a:gd name="connsiteX14" fmla="*/ 4260533 w 6495403"/>
            <a:gd name="connsiteY14" fmla="*/ 590550 h 590550"/>
            <a:gd name="connsiteX15" fmla="*/ 4260533 w 6495403"/>
            <a:gd name="connsiteY15" fmla="*/ 590550 h 590550"/>
            <a:gd name="connsiteX16" fmla="*/ 4666298 w 6495403"/>
            <a:gd name="connsiteY16" fmla="*/ 590550 h 590550"/>
            <a:gd name="connsiteX17" fmla="*/ 4869181 w 6495403"/>
            <a:gd name="connsiteY17" fmla="*/ 590550 h 590550"/>
            <a:gd name="connsiteX18" fmla="*/ 4666298 w 6495403"/>
            <a:gd name="connsiteY18" fmla="*/ 590550 h 590550"/>
            <a:gd name="connsiteX19" fmla="*/ 1825943 w 6495403"/>
            <a:gd name="connsiteY19" fmla="*/ 590550 h 590550"/>
            <a:gd name="connsiteX20" fmla="*/ 1825943 w 6495403"/>
            <a:gd name="connsiteY20" fmla="*/ 590550 h 590550"/>
            <a:gd name="connsiteX21" fmla="*/ 1825943 w 6495403"/>
            <a:gd name="connsiteY21" fmla="*/ 590550 h 590550"/>
            <a:gd name="connsiteX22" fmla="*/ 2231708 w 6495403"/>
            <a:gd name="connsiteY22" fmla="*/ 590550 h 590550"/>
            <a:gd name="connsiteX23" fmla="*/ 2434591 w 6495403"/>
            <a:gd name="connsiteY23" fmla="*/ 590550 h 590550"/>
            <a:gd name="connsiteX24" fmla="*/ 2231708 w 6495403"/>
            <a:gd name="connsiteY24" fmla="*/ 590550 h 590550"/>
            <a:gd name="connsiteX25" fmla="*/ 0 w 6495403"/>
            <a:gd name="connsiteY25" fmla="*/ 590550 h 590550"/>
            <a:gd name="connsiteX26" fmla="*/ 2434590 w 6495403"/>
            <a:gd name="connsiteY26" fmla="*/ 590550 h 590550"/>
            <a:gd name="connsiteX27" fmla="*/ 2434590 w 6495403"/>
            <a:gd name="connsiteY27" fmla="*/ 590550 h 590550"/>
            <a:gd name="connsiteX28" fmla="*/ 4057650 w 6495403"/>
            <a:gd name="connsiteY28" fmla="*/ 590550 h 590550"/>
            <a:gd name="connsiteX29" fmla="*/ 4057650 w 6495403"/>
            <a:gd name="connsiteY29" fmla="*/ 590550 h 590550"/>
            <a:gd name="connsiteX30" fmla="*/ 1623060 w 6495403"/>
            <a:gd name="connsiteY30" fmla="*/ 590550 h 590550"/>
            <a:gd name="connsiteX31" fmla="*/ 1623060 w 6495403"/>
            <a:gd name="connsiteY31" fmla="*/ 0 h 590550"/>
            <a:gd name="connsiteX32" fmla="*/ 4869180 w 6495403"/>
            <a:gd name="connsiteY32" fmla="*/ 0 h 590550"/>
            <a:gd name="connsiteX33" fmla="*/ 4869180 w 6495403"/>
            <a:gd name="connsiteY33" fmla="*/ 590550 h 5905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6495403" h="590550" stroke="0" extrusionOk="0">
              <a:moveTo>
                <a:pt x="0" y="590550"/>
              </a:moveTo>
              <a:lnTo>
                <a:pt x="2231708" y="590550"/>
              </a:lnTo>
              <a:lnTo>
                <a:pt x="2434591" y="590550"/>
              </a:lnTo>
              <a:lnTo>
                <a:pt x="2231708" y="590550"/>
              </a:lnTo>
              <a:lnTo>
                <a:pt x="1825943" y="590550"/>
              </a:lnTo>
              <a:lnTo>
                <a:pt x="1825943" y="590550"/>
              </a:lnTo>
              <a:lnTo>
                <a:pt x="1825943" y="590550"/>
              </a:lnTo>
              <a:lnTo>
                <a:pt x="4666298" y="590550"/>
              </a:lnTo>
              <a:lnTo>
                <a:pt x="4869181" y="590550"/>
              </a:lnTo>
              <a:lnTo>
                <a:pt x="4666298" y="590550"/>
              </a:lnTo>
              <a:lnTo>
                <a:pt x="4260533" y="590550"/>
              </a:lnTo>
              <a:lnTo>
                <a:pt x="4260533" y="590550"/>
              </a:lnTo>
              <a:lnTo>
                <a:pt x="4260533" y="590550"/>
              </a:lnTo>
              <a:lnTo>
                <a:pt x="6492240" y="590550"/>
              </a:lnTo>
              <a:cubicBezTo>
                <a:pt x="6490478" y="474368"/>
                <a:pt x="6496854" y="353356"/>
                <a:pt x="6495092" y="237174"/>
              </a:cubicBezTo>
              <a:cubicBezTo>
                <a:pt x="6494141" y="158116"/>
                <a:pt x="6493191" y="79058"/>
                <a:pt x="6492240" y="0"/>
              </a:cubicBezTo>
              <a:lnTo>
                <a:pt x="4869180" y="0"/>
              </a:lnTo>
              <a:lnTo>
                <a:pt x="4869180" y="0"/>
              </a:lnTo>
              <a:lnTo>
                <a:pt x="4666297" y="0"/>
              </a:lnTo>
              <a:lnTo>
                <a:pt x="1825943" y="0"/>
              </a:lnTo>
              <a:lnTo>
                <a:pt x="1825943" y="0"/>
              </a:lnTo>
              <a:lnTo>
                <a:pt x="1623060" y="0"/>
              </a:lnTo>
              <a:lnTo>
                <a:pt x="0" y="0"/>
              </a:lnTo>
              <a:lnTo>
                <a:pt x="811530" y="295275"/>
              </a:lnTo>
              <a:lnTo>
                <a:pt x="0" y="590550"/>
              </a:lnTo>
              <a:close/>
            </a:path>
            <a:path w="6495403" h="590550" fill="darkenLess" stroke="0" extrusionOk="0">
              <a:moveTo>
                <a:pt x="2434590" y="590550"/>
              </a:moveTo>
              <a:lnTo>
                <a:pt x="2231707" y="590550"/>
              </a:lnTo>
              <a:lnTo>
                <a:pt x="1825943" y="590550"/>
              </a:lnTo>
              <a:lnTo>
                <a:pt x="1825943" y="590550"/>
              </a:lnTo>
              <a:lnTo>
                <a:pt x="1825943" y="590550"/>
              </a:lnTo>
              <a:lnTo>
                <a:pt x="2434590" y="590550"/>
              </a:lnTo>
              <a:close/>
              <a:moveTo>
                <a:pt x="4057650" y="590550"/>
              </a:moveTo>
              <a:lnTo>
                <a:pt x="4057650" y="590550"/>
              </a:lnTo>
              <a:lnTo>
                <a:pt x="4666298" y="590550"/>
              </a:lnTo>
              <a:lnTo>
                <a:pt x="4869181" y="590550"/>
              </a:lnTo>
              <a:lnTo>
                <a:pt x="4666298" y="590550"/>
              </a:lnTo>
              <a:lnTo>
                <a:pt x="4057650" y="590550"/>
              </a:lnTo>
              <a:close/>
            </a:path>
            <a:path w="6495403" h="590550" fill="none" extrusionOk="0">
              <a:moveTo>
                <a:pt x="0" y="590550"/>
              </a:moveTo>
              <a:lnTo>
                <a:pt x="811530" y="295275"/>
              </a:lnTo>
              <a:lnTo>
                <a:pt x="0" y="0"/>
              </a:lnTo>
              <a:lnTo>
                <a:pt x="1623060" y="0"/>
              </a:lnTo>
              <a:lnTo>
                <a:pt x="1623060" y="0"/>
              </a:lnTo>
              <a:lnTo>
                <a:pt x="1623060" y="0"/>
              </a:lnTo>
              <a:lnTo>
                <a:pt x="4666298" y="0"/>
              </a:lnTo>
              <a:lnTo>
                <a:pt x="4869181" y="0"/>
              </a:lnTo>
              <a:lnTo>
                <a:pt x="4869180" y="0"/>
              </a:lnTo>
              <a:lnTo>
                <a:pt x="4869180" y="0"/>
              </a:lnTo>
              <a:lnTo>
                <a:pt x="6492240" y="0"/>
              </a:lnTo>
              <a:lnTo>
                <a:pt x="6482198" y="234705"/>
              </a:lnTo>
              <a:lnTo>
                <a:pt x="6492240" y="590550"/>
              </a:lnTo>
              <a:lnTo>
                <a:pt x="4260533" y="590550"/>
              </a:lnTo>
              <a:lnTo>
                <a:pt x="4260533" y="590550"/>
              </a:lnTo>
              <a:lnTo>
                <a:pt x="4260533" y="590550"/>
              </a:lnTo>
              <a:lnTo>
                <a:pt x="4666298" y="590550"/>
              </a:lnTo>
              <a:lnTo>
                <a:pt x="4869181" y="590550"/>
              </a:lnTo>
              <a:lnTo>
                <a:pt x="4666298" y="590550"/>
              </a:lnTo>
              <a:lnTo>
                <a:pt x="1825943" y="590550"/>
              </a:lnTo>
              <a:lnTo>
                <a:pt x="1825943" y="590550"/>
              </a:lnTo>
              <a:lnTo>
                <a:pt x="1825943" y="590550"/>
              </a:lnTo>
              <a:lnTo>
                <a:pt x="2231708" y="590550"/>
              </a:lnTo>
              <a:lnTo>
                <a:pt x="2434591" y="590550"/>
              </a:lnTo>
              <a:lnTo>
                <a:pt x="2231708" y="590550"/>
              </a:lnTo>
              <a:lnTo>
                <a:pt x="0" y="590550"/>
              </a:lnTo>
              <a:close/>
              <a:moveTo>
                <a:pt x="2434590" y="590550"/>
              </a:moveTo>
              <a:lnTo>
                <a:pt x="2434590" y="590550"/>
              </a:lnTo>
              <a:moveTo>
                <a:pt x="4057650" y="590550"/>
              </a:moveTo>
              <a:lnTo>
                <a:pt x="4057650" y="590550"/>
              </a:lnTo>
              <a:moveTo>
                <a:pt x="1623060" y="590550"/>
              </a:moveTo>
              <a:lnTo>
                <a:pt x="1623060" y="0"/>
              </a:lnTo>
              <a:moveTo>
                <a:pt x="4869180" y="0"/>
              </a:moveTo>
              <a:lnTo>
                <a:pt x="4869180" y="590550"/>
              </a:lnTo>
            </a:path>
          </a:pathLst>
        </a:custGeom>
        <a:solidFill>
          <a:srgbClr val="0070C0"/>
        </a:solidFill>
        <a:ln>
          <a:no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endParaRPr lang="en-001" sz="2000"/>
        </a:p>
      </xdr:txBody>
    </xdr:sp>
    <xdr:clientData/>
  </xdr:absoluteAnchor>
  <xdr:absoluteAnchor>
    <xdr:pos x="2874869" y="9079910"/>
    <xdr:ext cx="1699185" cy="453649"/>
    <xdr:sp macro="" textlink="">
      <xdr:nvSpPr>
        <xdr:cNvPr id="11" name="Ribbon: Tilted Up 36" descr="Section Header (Shape Object)">
          <a:extLst>
            <a:ext uri="{FF2B5EF4-FFF2-40B4-BE49-F238E27FC236}">
              <a16:creationId xmlns:a16="http://schemas.microsoft.com/office/drawing/2014/main" id="{3941647D-5254-44EE-81C3-FF4B794F767A}"/>
            </a:ext>
            <a:ext uri="{147F2762-F138-4A5C-976F-8EAC2B608ADB}">
              <a16:predDERef xmlns:a16="http://schemas.microsoft.com/office/drawing/2014/main" pred="{3AD31D98-B7A1-4AC0-9012-3A8EA1A991E2}"/>
            </a:ext>
          </a:extLst>
        </xdr:cNvPr>
        <xdr:cNvSpPr/>
      </xdr:nvSpPr>
      <xdr:spPr>
        <a:xfrm>
          <a:off x="2874869" y="9079910"/>
          <a:ext cx="1699185" cy="453649"/>
        </a:xfrm>
        <a:custGeom>
          <a:avLst/>
          <a:gdLst>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5680710 w 6492240"/>
            <a:gd name="connsiteY11" fmla="*/ 29527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0810 w 6492240"/>
            <a:gd name="connsiteY14" fmla="*/ 228600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66700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6637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82198 w 6500517"/>
            <a:gd name="connsiteY11" fmla="*/ 23470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1530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6955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5403"/>
            <a:gd name="connsiteY0" fmla="*/ 590550 h 590550"/>
            <a:gd name="connsiteX1" fmla="*/ 2231708 w 6495403"/>
            <a:gd name="connsiteY1" fmla="*/ 590550 h 590550"/>
            <a:gd name="connsiteX2" fmla="*/ 2434591 w 6495403"/>
            <a:gd name="connsiteY2" fmla="*/ 590550 h 590550"/>
            <a:gd name="connsiteX3" fmla="*/ 2231708 w 6495403"/>
            <a:gd name="connsiteY3" fmla="*/ 590550 h 590550"/>
            <a:gd name="connsiteX4" fmla="*/ 1825943 w 6495403"/>
            <a:gd name="connsiteY4" fmla="*/ 590550 h 590550"/>
            <a:gd name="connsiteX5" fmla="*/ 1825943 w 6495403"/>
            <a:gd name="connsiteY5" fmla="*/ 590550 h 590550"/>
            <a:gd name="connsiteX6" fmla="*/ 1825943 w 6495403"/>
            <a:gd name="connsiteY6" fmla="*/ 590550 h 590550"/>
            <a:gd name="connsiteX7" fmla="*/ 4666298 w 6495403"/>
            <a:gd name="connsiteY7" fmla="*/ 590550 h 590550"/>
            <a:gd name="connsiteX8" fmla="*/ 4869181 w 6495403"/>
            <a:gd name="connsiteY8" fmla="*/ 590550 h 590550"/>
            <a:gd name="connsiteX9" fmla="*/ 4666298 w 6495403"/>
            <a:gd name="connsiteY9" fmla="*/ 590550 h 590550"/>
            <a:gd name="connsiteX10" fmla="*/ 4260533 w 6495403"/>
            <a:gd name="connsiteY10" fmla="*/ 590550 h 590550"/>
            <a:gd name="connsiteX11" fmla="*/ 4260533 w 6495403"/>
            <a:gd name="connsiteY11" fmla="*/ 590550 h 590550"/>
            <a:gd name="connsiteX12" fmla="*/ 4260533 w 6495403"/>
            <a:gd name="connsiteY12" fmla="*/ 590550 h 590550"/>
            <a:gd name="connsiteX13" fmla="*/ 6492240 w 6495403"/>
            <a:gd name="connsiteY13" fmla="*/ 590550 h 590550"/>
            <a:gd name="connsiteX14" fmla="*/ 6495092 w 6495403"/>
            <a:gd name="connsiteY14" fmla="*/ 237174 h 590550"/>
            <a:gd name="connsiteX15" fmla="*/ 6492240 w 6495403"/>
            <a:gd name="connsiteY15" fmla="*/ 0 h 590550"/>
            <a:gd name="connsiteX16" fmla="*/ 4869180 w 6495403"/>
            <a:gd name="connsiteY16" fmla="*/ 0 h 590550"/>
            <a:gd name="connsiteX17" fmla="*/ 4869180 w 6495403"/>
            <a:gd name="connsiteY17" fmla="*/ 0 h 590550"/>
            <a:gd name="connsiteX18" fmla="*/ 4666297 w 6495403"/>
            <a:gd name="connsiteY18" fmla="*/ 0 h 590550"/>
            <a:gd name="connsiteX19" fmla="*/ 1825943 w 6495403"/>
            <a:gd name="connsiteY19" fmla="*/ 0 h 590550"/>
            <a:gd name="connsiteX20" fmla="*/ 1825943 w 6495403"/>
            <a:gd name="connsiteY20" fmla="*/ 0 h 590550"/>
            <a:gd name="connsiteX21" fmla="*/ 1623060 w 6495403"/>
            <a:gd name="connsiteY21" fmla="*/ 0 h 590550"/>
            <a:gd name="connsiteX22" fmla="*/ 0 w 6495403"/>
            <a:gd name="connsiteY22" fmla="*/ 0 h 590550"/>
            <a:gd name="connsiteX23" fmla="*/ 811530 w 6495403"/>
            <a:gd name="connsiteY23" fmla="*/ 295275 h 590550"/>
            <a:gd name="connsiteX24" fmla="*/ 0 w 6495403"/>
            <a:gd name="connsiteY24" fmla="*/ 590550 h 590550"/>
            <a:gd name="connsiteX0" fmla="*/ 2434590 w 6495403"/>
            <a:gd name="connsiteY0" fmla="*/ 590550 h 590550"/>
            <a:gd name="connsiteX1" fmla="*/ 2231707 w 6495403"/>
            <a:gd name="connsiteY1" fmla="*/ 590550 h 590550"/>
            <a:gd name="connsiteX2" fmla="*/ 1825943 w 6495403"/>
            <a:gd name="connsiteY2" fmla="*/ 590550 h 590550"/>
            <a:gd name="connsiteX3" fmla="*/ 1825943 w 6495403"/>
            <a:gd name="connsiteY3" fmla="*/ 590550 h 590550"/>
            <a:gd name="connsiteX4" fmla="*/ 1825943 w 6495403"/>
            <a:gd name="connsiteY4" fmla="*/ 590550 h 590550"/>
            <a:gd name="connsiteX5" fmla="*/ 2434590 w 6495403"/>
            <a:gd name="connsiteY5" fmla="*/ 590550 h 590550"/>
            <a:gd name="connsiteX6" fmla="*/ 4057650 w 6495403"/>
            <a:gd name="connsiteY6" fmla="*/ 590550 h 590550"/>
            <a:gd name="connsiteX7" fmla="*/ 4057650 w 6495403"/>
            <a:gd name="connsiteY7" fmla="*/ 590550 h 590550"/>
            <a:gd name="connsiteX8" fmla="*/ 4666298 w 6495403"/>
            <a:gd name="connsiteY8" fmla="*/ 590550 h 590550"/>
            <a:gd name="connsiteX9" fmla="*/ 4869181 w 6495403"/>
            <a:gd name="connsiteY9" fmla="*/ 590550 h 590550"/>
            <a:gd name="connsiteX10" fmla="*/ 4666298 w 6495403"/>
            <a:gd name="connsiteY10" fmla="*/ 590550 h 590550"/>
            <a:gd name="connsiteX11" fmla="*/ 4057650 w 6495403"/>
            <a:gd name="connsiteY11" fmla="*/ 590550 h 590550"/>
            <a:gd name="connsiteX0" fmla="*/ 0 w 6495403"/>
            <a:gd name="connsiteY0" fmla="*/ 590550 h 590550"/>
            <a:gd name="connsiteX1" fmla="*/ 811530 w 6495403"/>
            <a:gd name="connsiteY1" fmla="*/ 295275 h 590550"/>
            <a:gd name="connsiteX2" fmla="*/ 0 w 6495403"/>
            <a:gd name="connsiteY2" fmla="*/ 0 h 590550"/>
            <a:gd name="connsiteX3" fmla="*/ 1623060 w 6495403"/>
            <a:gd name="connsiteY3" fmla="*/ 0 h 590550"/>
            <a:gd name="connsiteX4" fmla="*/ 1623060 w 6495403"/>
            <a:gd name="connsiteY4" fmla="*/ 0 h 590550"/>
            <a:gd name="connsiteX5" fmla="*/ 1623060 w 6495403"/>
            <a:gd name="connsiteY5" fmla="*/ 0 h 590550"/>
            <a:gd name="connsiteX6" fmla="*/ 4666298 w 6495403"/>
            <a:gd name="connsiteY6" fmla="*/ 0 h 590550"/>
            <a:gd name="connsiteX7" fmla="*/ 4869181 w 6495403"/>
            <a:gd name="connsiteY7" fmla="*/ 0 h 590550"/>
            <a:gd name="connsiteX8" fmla="*/ 4869180 w 6495403"/>
            <a:gd name="connsiteY8" fmla="*/ 0 h 590550"/>
            <a:gd name="connsiteX9" fmla="*/ 4869180 w 6495403"/>
            <a:gd name="connsiteY9" fmla="*/ 0 h 590550"/>
            <a:gd name="connsiteX10" fmla="*/ 6492240 w 6495403"/>
            <a:gd name="connsiteY10" fmla="*/ 0 h 590550"/>
            <a:gd name="connsiteX11" fmla="*/ 6482198 w 6495403"/>
            <a:gd name="connsiteY11" fmla="*/ 234705 h 590550"/>
            <a:gd name="connsiteX12" fmla="*/ 6492240 w 6495403"/>
            <a:gd name="connsiteY12" fmla="*/ 590550 h 590550"/>
            <a:gd name="connsiteX13" fmla="*/ 4260533 w 6495403"/>
            <a:gd name="connsiteY13" fmla="*/ 590550 h 590550"/>
            <a:gd name="connsiteX14" fmla="*/ 4260533 w 6495403"/>
            <a:gd name="connsiteY14" fmla="*/ 590550 h 590550"/>
            <a:gd name="connsiteX15" fmla="*/ 4260533 w 6495403"/>
            <a:gd name="connsiteY15" fmla="*/ 590550 h 590550"/>
            <a:gd name="connsiteX16" fmla="*/ 4666298 w 6495403"/>
            <a:gd name="connsiteY16" fmla="*/ 590550 h 590550"/>
            <a:gd name="connsiteX17" fmla="*/ 4869181 w 6495403"/>
            <a:gd name="connsiteY17" fmla="*/ 590550 h 590550"/>
            <a:gd name="connsiteX18" fmla="*/ 4666298 w 6495403"/>
            <a:gd name="connsiteY18" fmla="*/ 590550 h 590550"/>
            <a:gd name="connsiteX19" fmla="*/ 1825943 w 6495403"/>
            <a:gd name="connsiteY19" fmla="*/ 590550 h 590550"/>
            <a:gd name="connsiteX20" fmla="*/ 1825943 w 6495403"/>
            <a:gd name="connsiteY20" fmla="*/ 590550 h 590550"/>
            <a:gd name="connsiteX21" fmla="*/ 1825943 w 6495403"/>
            <a:gd name="connsiteY21" fmla="*/ 590550 h 590550"/>
            <a:gd name="connsiteX22" fmla="*/ 2231708 w 6495403"/>
            <a:gd name="connsiteY22" fmla="*/ 590550 h 590550"/>
            <a:gd name="connsiteX23" fmla="*/ 2434591 w 6495403"/>
            <a:gd name="connsiteY23" fmla="*/ 590550 h 590550"/>
            <a:gd name="connsiteX24" fmla="*/ 2231708 w 6495403"/>
            <a:gd name="connsiteY24" fmla="*/ 590550 h 590550"/>
            <a:gd name="connsiteX25" fmla="*/ 0 w 6495403"/>
            <a:gd name="connsiteY25" fmla="*/ 590550 h 590550"/>
            <a:gd name="connsiteX26" fmla="*/ 2434590 w 6495403"/>
            <a:gd name="connsiteY26" fmla="*/ 590550 h 590550"/>
            <a:gd name="connsiteX27" fmla="*/ 2434590 w 6495403"/>
            <a:gd name="connsiteY27" fmla="*/ 590550 h 590550"/>
            <a:gd name="connsiteX28" fmla="*/ 4057650 w 6495403"/>
            <a:gd name="connsiteY28" fmla="*/ 590550 h 590550"/>
            <a:gd name="connsiteX29" fmla="*/ 4057650 w 6495403"/>
            <a:gd name="connsiteY29" fmla="*/ 590550 h 590550"/>
            <a:gd name="connsiteX30" fmla="*/ 1623060 w 6495403"/>
            <a:gd name="connsiteY30" fmla="*/ 590550 h 590550"/>
            <a:gd name="connsiteX31" fmla="*/ 1623060 w 6495403"/>
            <a:gd name="connsiteY31" fmla="*/ 0 h 590550"/>
            <a:gd name="connsiteX32" fmla="*/ 4869180 w 6495403"/>
            <a:gd name="connsiteY32" fmla="*/ 0 h 590550"/>
            <a:gd name="connsiteX33" fmla="*/ 4869180 w 6495403"/>
            <a:gd name="connsiteY33" fmla="*/ 590550 h 5905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6495403" h="590550" stroke="0" extrusionOk="0">
              <a:moveTo>
                <a:pt x="0" y="590550"/>
              </a:moveTo>
              <a:lnTo>
                <a:pt x="2231708" y="590550"/>
              </a:lnTo>
              <a:lnTo>
                <a:pt x="2434591" y="590550"/>
              </a:lnTo>
              <a:lnTo>
                <a:pt x="2231708" y="590550"/>
              </a:lnTo>
              <a:lnTo>
                <a:pt x="1825943" y="590550"/>
              </a:lnTo>
              <a:lnTo>
                <a:pt x="1825943" y="590550"/>
              </a:lnTo>
              <a:lnTo>
                <a:pt x="1825943" y="590550"/>
              </a:lnTo>
              <a:lnTo>
                <a:pt x="4666298" y="590550"/>
              </a:lnTo>
              <a:lnTo>
                <a:pt x="4869181" y="590550"/>
              </a:lnTo>
              <a:lnTo>
                <a:pt x="4666298" y="590550"/>
              </a:lnTo>
              <a:lnTo>
                <a:pt x="4260533" y="590550"/>
              </a:lnTo>
              <a:lnTo>
                <a:pt x="4260533" y="590550"/>
              </a:lnTo>
              <a:lnTo>
                <a:pt x="4260533" y="590550"/>
              </a:lnTo>
              <a:lnTo>
                <a:pt x="6492240" y="590550"/>
              </a:lnTo>
              <a:cubicBezTo>
                <a:pt x="6490478" y="474368"/>
                <a:pt x="6496854" y="353356"/>
                <a:pt x="6495092" y="237174"/>
              </a:cubicBezTo>
              <a:cubicBezTo>
                <a:pt x="6494141" y="158116"/>
                <a:pt x="6493191" y="79058"/>
                <a:pt x="6492240" y="0"/>
              </a:cubicBezTo>
              <a:lnTo>
                <a:pt x="4869180" y="0"/>
              </a:lnTo>
              <a:lnTo>
                <a:pt x="4869180" y="0"/>
              </a:lnTo>
              <a:lnTo>
                <a:pt x="4666297" y="0"/>
              </a:lnTo>
              <a:lnTo>
                <a:pt x="1825943" y="0"/>
              </a:lnTo>
              <a:lnTo>
                <a:pt x="1825943" y="0"/>
              </a:lnTo>
              <a:lnTo>
                <a:pt x="1623060" y="0"/>
              </a:lnTo>
              <a:lnTo>
                <a:pt x="0" y="0"/>
              </a:lnTo>
              <a:lnTo>
                <a:pt x="811530" y="295275"/>
              </a:lnTo>
              <a:lnTo>
                <a:pt x="0" y="590550"/>
              </a:lnTo>
              <a:close/>
            </a:path>
            <a:path w="6495403" h="590550" fill="darkenLess" stroke="0" extrusionOk="0">
              <a:moveTo>
                <a:pt x="2434590" y="590550"/>
              </a:moveTo>
              <a:lnTo>
                <a:pt x="2231707" y="590550"/>
              </a:lnTo>
              <a:lnTo>
                <a:pt x="1825943" y="590550"/>
              </a:lnTo>
              <a:lnTo>
                <a:pt x="1825943" y="590550"/>
              </a:lnTo>
              <a:lnTo>
                <a:pt x="1825943" y="590550"/>
              </a:lnTo>
              <a:lnTo>
                <a:pt x="2434590" y="590550"/>
              </a:lnTo>
              <a:close/>
              <a:moveTo>
                <a:pt x="4057650" y="590550"/>
              </a:moveTo>
              <a:lnTo>
                <a:pt x="4057650" y="590550"/>
              </a:lnTo>
              <a:lnTo>
                <a:pt x="4666298" y="590550"/>
              </a:lnTo>
              <a:lnTo>
                <a:pt x="4869181" y="590550"/>
              </a:lnTo>
              <a:lnTo>
                <a:pt x="4666298" y="590550"/>
              </a:lnTo>
              <a:lnTo>
                <a:pt x="4057650" y="590550"/>
              </a:lnTo>
              <a:close/>
            </a:path>
            <a:path w="6495403" h="590550" fill="none" extrusionOk="0">
              <a:moveTo>
                <a:pt x="0" y="590550"/>
              </a:moveTo>
              <a:lnTo>
                <a:pt x="811530" y="295275"/>
              </a:lnTo>
              <a:lnTo>
                <a:pt x="0" y="0"/>
              </a:lnTo>
              <a:lnTo>
                <a:pt x="1623060" y="0"/>
              </a:lnTo>
              <a:lnTo>
                <a:pt x="1623060" y="0"/>
              </a:lnTo>
              <a:lnTo>
                <a:pt x="1623060" y="0"/>
              </a:lnTo>
              <a:lnTo>
                <a:pt x="4666298" y="0"/>
              </a:lnTo>
              <a:lnTo>
                <a:pt x="4869181" y="0"/>
              </a:lnTo>
              <a:lnTo>
                <a:pt x="4869180" y="0"/>
              </a:lnTo>
              <a:lnTo>
                <a:pt x="4869180" y="0"/>
              </a:lnTo>
              <a:lnTo>
                <a:pt x="6492240" y="0"/>
              </a:lnTo>
              <a:lnTo>
                <a:pt x="6482198" y="234705"/>
              </a:lnTo>
              <a:lnTo>
                <a:pt x="6492240" y="590550"/>
              </a:lnTo>
              <a:lnTo>
                <a:pt x="4260533" y="590550"/>
              </a:lnTo>
              <a:lnTo>
                <a:pt x="4260533" y="590550"/>
              </a:lnTo>
              <a:lnTo>
                <a:pt x="4260533" y="590550"/>
              </a:lnTo>
              <a:lnTo>
                <a:pt x="4666298" y="590550"/>
              </a:lnTo>
              <a:lnTo>
                <a:pt x="4869181" y="590550"/>
              </a:lnTo>
              <a:lnTo>
                <a:pt x="4666298" y="590550"/>
              </a:lnTo>
              <a:lnTo>
                <a:pt x="1825943" y="590550"/>
              </a:lnTo>
              <a:lnTo>
                <a:pt x="1825943" y="590550"/>
              </a:lnTo>
              <a:lnTo>
                <a:pt x="1825943" y="590550"/>
              </a:lnTo>
              <a:lnTo>
                <a:pt x="2231708" y="590550"/>
              </a:lnTo>
              <a:lnTo>
                <a:pt x="2434591" y="590550"/>
              </a:lnTo>
              <a:lnTo>
                <a:pt x="2231708" y="590550"/>
              </a:lnTo>
              <a:lnTo>
                <a:pt x="0" y="590550"/>
              </a:lnTo>
              <a:close/>
              <a:moveTo>
                <a:pt x="2434590" y="590550"/>
              </a:moveTo>
              <a:lnTo>
                <a:pt x="2434590" y="590550"/>
              </a:lnTo>
              <a:moveTo>
                <a:pt x="4057650" y="590550"/>
              </a:moveTo>
              <a:lnTo>
                <a:pt x="4057650" y="590550"/>
              </a:lnTo>
              <a:moveTo>
                <a:pt x="1623060" y="590550"/>
              </a:moveTo>
              <a:lnTo>
                <a:pt x="1623060" y="0"/>
              </a:lnTo>
              <a:moveTo>
                <a:pt x="4869180" y="0"/>
              </a:moveTo>
              <a:lnTo>
                <a:pt x="4869180" y="590550"/>
              </a:lnTo>
            </a:path>
          </a:pathLst>
        </a:custGeom>
        <a:solidFill>
          <a:srgbClr val="0070C0"/>
        </a:solidFill>
        <a:ln>
          <a:no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endParaRPr lang="en-001" sz="2000"/>
        </a:p>
      </xdr:txBody>
    </xdr:sp>
    <xdr:clientData/>
  </xdr:absoluteAnchor>
  <xdr:absoluteAnchor>
    <xdr:pos x="9034227" y="9079910"/>
    <xdr:ext cx="1679388" cy="453649"/>
    <xdr:sp macro="" textlink="">
      <xdr:nvSpPr>
        <xdr:cNvPr id="12" name="Ribbon: Tilted Up 36" descr="Section Header (Shape Object)">
          <a:extLst>
            <a:ext uri="{FF2B5EF4-FFF2-40B4-BE49-F238E27FC236}">
              <a16:creationId xmlns:a16="http://schemas.microsoft.com/office/drawing/2014/main" id="{861BD4D5-C7B4-4D23-BB89-F77598BF71F3}"/>
            </a:ext>
            <a:ext uri="{147F2762-F138-4A5C-976F-8EAC2B608ADB}">
              <a16:predDERef xmlns:a16="http://schemas.microsoft.com/office/drawing/2014/main" pred="{D717DDCA-DA23-4908-8489-031564C7E389}"/>
            </a:ext>
          </a:extLst>
        </xdr:cNvPr>
        <xdr:cNvSpPr/>
      </xdr:nvSpPr>
      <xdr:spPr>
        <a:xfrm rot="10800000">
          <a:off x="9034227" y="9079910"/>
          <a:ext cx="1679388" cy="453649"/>
        </a:xfrm>
        <a:custGeom>
          <a:avLst/>
          <a:gdLst>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5680710 w 6492240"/>
            <a:gd name="connsiteY11" fmla="*/ 29527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5680710 w 6492240"/>
            <a:gd name="connsiteY14" fmla="*/ 295275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0810 w 6492240"/>
            <a:gd name="connsiteY14" fmla="*/ 228600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90335 w 6492240"/>
            <a:gd name="connsiteY11" fmla="*/ 266700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66700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15462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385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90335 w 6500517"/>
            <a:gd name="connsiteY11" fmla="*/ 236637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500517"/>
            <a:gd name="connsiteY0" fmla="*/ 590550 h 590550"/>
            <a:gd name="connsiteX1" fmla="*/ 2231708 w 6500517"/>
            <a:gd name="connsiteY1" fmla="*/ 590550 h 590550"/>
            <a:gd name="connsiteX2" fmla="*/ 2434591 w 6500517"/>
            <a:gd name="connsiteY2" fmla="*/ 590550 h 590550"/>
            <a:gd name="connsiteX3" fmla="*/ 2231708 w 6500517"/>
            <a:gd name="connsiteY3" fmla="*/ 590550 h 590550"/>
            <a:gd name="connsiteX4" fmla="*/ 1825943 w 6500517"/>
            <a:gd name="connsiteY4" fmla="*/ 590550 h 590550"/>
            <a:gd name="connsiteX5" fmla="*/ 1825943 w 6500517"/>
            <a:gd name="connsiteY5" fmla="*/ 590550 h 590550"/>
            <a:gd name="connsiteX6" fmla="*/ 1825943 w 6500517"/>
            <a:gd name="connsiteY6" fmla="*/ 590550 h 590550"/>
            <a:gd name="connsiteX7" fmla="*/ 4666298 w 6500517"/>
            <a:gd name="connsiteY7" fmla="*/ 590550 h 590550"/>
            <a:gd name="connsiteX8" fmla="*/ 4869181 w 6500517"/>
            <a:gd name="connsiteY8" fmla="*/ 590550 h 590550"/>
            <a:gd name="connsiteX9" fmla="*/ 4666298 w 6500517"/>
            <a:gd name="connsiteY9" fmla="*/ 590550 h 590550"/>
            <a:gd name="connsiteX10" fmla="*/ 4260533 w 6500517"/>
            <a:gd name="connsiteY10" fmla="*/ 590550 h 590550"/>
            <a:gd name="connsiteX11" fmla="*/ 4260533 w 6500517"/>
            <a:gd name="connsiteY11" fmla="*/ 590550 h 590550"/>
            <a:gd name="connsiteX12" fmla="*/ 4260533 w 6500517"/>
            <a:gd name="connsiteY12" fmla="*/ 590550 h 590550"/>
            <a:gd name="connsiteX13" fmla="*/ 6492240 w 6500517"/>
            <a:gd name="connsiteY13" fmla="*/ 590550 h 590550"/>
            <a:gd name="connsiteX14" fmla="*/ 6500517 w 6500517"/>
            <a:gd name="connsiteY14" fmla="*/ 239106 h 590550"/>
            <a:gd name="connsiteX15" fmla="*/ 6492240 w 6500517"/>
            <a:gd name="connsiteY15" fmla="*/ 0 h 590550"/>
            <a:gd name="connsiteX16" fmla="*/ 4869180 w 6500517"/>
            <a:gd name="connsiteY16" fmla="*/ 0 h 590550"/>
            <a:gd name="connsiteX17" fmla="*/ 4869180 w 6500517"/>
            <a:gd name="connsiteY17" fmla="*/ 0 h 590550"/>
            <a:gd name="connsiteX18" fmla="*/ 4666297 w 6500517"/>
            <a:gd name="connsiteY18" fmla="*/ 0 h 590550"/>
            <a:gd name="connsiteX19" fmla="*/ 1825943 w 6500517"/>
            <a:gd name="connsiteY19" fmla="*/ 0 h 590550"/>
            <a:gd name="connsiteX20" fmla="*/ 1825943 w 6500517"/>
            <a:gd name="connsiteY20" fmla="*/ 0 h 590550"/>
            <a:gd name="connsiteX21" fmla="*/ 1623060 w 6500517"/>
            <a:gd name="connsiteY21" fmla="*/ 0 h 590550"/>
            <a:gd name="connsiteX22" fmla="*/ 0 w 6500517"/>
            <a:gd name="connsiteY22" fmla="*/ 0 h 590550"/>
            <a:gd name="connsiteX23" fmla="*/ 811530 w 6500517"/>
            <a:gd name="connsiteY23" fmla="*/ 295275 h 590550"/>
            <a:gd name="connsiteX24" fmla="*/ 0 w 6500517"/>
            <a:gd name="connsiteY24" fmla="*/ 590550 h 590550"/>
            <a:gd name="connsiteX0" fmla="*/ 2434590 w 6500517"/>
            <a:gd name="connsiteY0" fmla="*/ 590550 h 590550"/>
            <a:gd name="connsiteX1" fmla="*/ 2231707 w 6500517"/>
            <a:gd name="connsiteY1" fmla="*/ 590550 h 590550"/>
            <a:gd name="connsiteX2" fmla="*/ 1825943 w 6500517"/>
            <a:gd name="connsiteY2" fmla="*/ 590550 h 590550"/>
            <a:gd name="connsiteX3" fmla="*/ 1825943 w 6500517"/>
            <a:gd name="connsiteY3" fmla="*/ 590550 h 590550"/>
            <a:gd name="connsiteX4" fmla="*/ 1825943 w 6500517"/>
            <a:gd name="connsiteY4" fmla="*/ 590550 h 590550"/>
            <a:gd name="connsiteX5" fmla="*/ 2434590 w 6500517"/>
            <a:gd name="connsiteY5" fmla="*/ 590550 h 590550"/>
            <a:gd name="connsiteX6" fmla="*/ 4057650 w 6500517"/>
            <a:gd name="connsiteY6" fmla="*/ 590550 h 590550"/>
            <a:gd name="connsiteX7" fmla="*/ 4057650 w 6500517"/>
            <a:gd name="connsiteY7" fmla="*/ 590550 h 590550"/>
            <a:gd name="connsiteX8" fmla="*/ 4666298 w 6500517"/>
            <a:gd name="connsiteY8" fmla="*/ 590550 h 590550"/>
            <a:gd name="connsiteX9" fmla="*/ 4869181 w 6500517"/>
            <a:gd name="connsiteY9" fmla="*/ 590550 h 590550"/>
            <a:gd name="connsiteX10" fmla="*/ 4666298 w 6500517"/>
            <a:gd name="connsiteY10" fmla="*/ 590550 h 590550"/>
            <a:gd name="connsiteX11" fmla="*/ 4057650 w 6500517"/>
            <a:gd name="connsiteY11" fmla="*/ 590550 h 590550"/>
            <a:gd name="connsiteX0" fmla="*/ 0 w 6500517"/>
            <a:gd name="connsiteY0" fmla="*/ 590550 h 590550"/>
            <a:gd name="connsiteX1" fmla="*/ 811530 w 6500517"/>
            <a:gd name="connsiteY1" fmla="*/ 295275 h 590550"/>
            <a:gd name="connsiteX2" fmla="*/ 0 w 6500517"/>
            <a:gd name="connsiteY2" fmla="*/ 0 h 590550"/>
            <a:gd name="connsiteX3" fmla="*/ 1623060 w 6500517"/>
            <a:gd name="connsiteY3" fmla="*/ 0 h 590550"/>
            <a:gd name="connsiteX4" fmla="*/ 1623060 w 6500517"/>
            <a:gd name="connsiteY4" fmla="*/ 0 h 590550"/>
            <a:gd name="connsiteX5" fmla="*/ 1623060 w 6500517"/>
            <a:gd name="connsiteY5" fmla="*/ 0 h 590550"/>
            <a:gd name="connsiteX6" fmla="*/ 4666298 w 6500517"/>
            <a:gd name="connsiteY6" fmla="*/ 0 h 590550"/>
            <a:gd name="connsiteX7" fmla="*/ 4869181 w 6500517"/>
            <a:gd name="connsiteY7" fmla="*/ 0 h 590550"/>
            <a:gd name="connsiteX8" fmla="*/ 4869180 w 6500517"/>
            <a:gd name="connsiteY8" fmla="*/ 0 h 590550"/>
            <a:gd name="connsiteX9" fmla="*/ 4869180 w 6500517"/>
            <a:gd name="connsiteY9" fmla="*/ 0 h 590550"/>
            <a:gd name="connsiteX10" fmla="*/ 6492240 w 6500517"/>
            <a:gd name="connsiteY10" fmla="*/ 0 h 590550"/>
            <a:gd name="connsiteX11" fmla="*/ 6482198 w 6500517"/>
            <a:gd name="connsiteY11" fmla="*/ 234705 h 590550"/>
            <a:gd name="connsiteX12" fmla="*/ 6492240 w 6500517"/>
            <a:gd name="connsiteY12" fmla="*/ 590550 h 590550"/>
            <a:gd name="connsiteX13" fmla="*/ 4260533 w 6500517"/>
            <a:gd name="connsiteY13" fmla="*/ 590550 h 590550"/>
            <a:gd name="connsiteX14" fmla="*/ 4260533 w 6500517"/>
            <a:gd name="connsiteY14" fmla="*/ 590550 h 590550"/>
            <a:gd name="connsiteX15" fmla="*/ 4260533 w 6500517"/>
            <a:gd name="connsiteY15" fmla="*/ 590550 h 590550"/>
            <a:gd name="connsiteX16" fmla="*/ 4666298 w 6500517"/>
            <a:gd name="connsiteY16" fmla="*/ 590550 h 590550"/>
            <a:gd name="connsiteX17" fmla="*/ 4869181 w 6500517"/>
            <a:gd name="connsiteY17" fmla="*/ 590550 h 590550"/>
            <a:gd name="connsiteX18" fmla="*/ 4666298 w 6500517"/>
            <a:gd name="connsiteY18" fmla="*/ 590550 h 590550"/>
            <a:gd name="connsiteX19" fmla="*/ 1825943 w 6500517"/>
            <a:gd name="connsiteY19" fmla="*/ 590550 h 590550"/>
            <a:gd name="connsiteX20" fmla="*/ 1825943 w 6500517"/>
            <a:gd name="connsiteY20" fmla="*/ 590550 h 590550"/>
            <a:gd name="connsiteX21" fmla="*/ 1825943 w 6500517"/>
            <a:gd name="connsiteY21" fmla="*/ 590550 h 590550"/>
            <a:gd name="connsiteX22" fmla="*/ 2231708 w 6500517"/>
            <a:gd name="connsiteY22" fmla="*/ 590550 h 590550"/>
            <a:gd name="connsiteX23" fmla="*/ 2434591 w 6500517"/>
            <a:gd name="connsiteY23" fmla="*/ 590550 h 590550"/>
            <a:gd name="connsiteX24" fmla="*/ 2231708 w 6500517"/>
            <a:gd name="connsiteY24" fmla="*/ 590550 h 590550"/>
            <a:gd name="connsiteX25" fmla="*/ 0 w 6500517"/>
            <a:gd name="connsiteY25" fmla="*/ 590550 h 590550"/>
            <a:gd name="connsiteX26" fmla="*/ 2434590 w 6500517"/>
            <a:gd name="connsiteY26" fmla="*/ 590550 h 590550"/>
            <a:gd name="connsiteX27" fmla="*/ 2434590 w 6500517"/>
            <a:gd name="connsiteY27" fmla="*/ 590550 h 590550"/>
            <a:gd name="connsiteX28" fmla="*/ 4057650 w 6500517"/>
            <a:gd name="connsiteY28" fmla="*/ 590550 h 590550"/>
            <a:gd name="connsiteX29" fmla="*/ 4057650 w 6500517"/>
            <a:gd name="connsiteY29" fmla="*/ 590550 h 590550"/>
            <a:gd name="connsiteX30" fmla="*/ 1623060 w 6500517"/>
            <a:gd name="connsiteY30" fmla="*/ 590550 h 590550"/>
            <a:gd name="connsiteX31" fmla="*/ 1623060 w 6500517"/>
            <a:gd name="connsiteY31" fmla="*/ 0 h 590550"/>
            <a:gd name="connsiteX32" fmla="*/ 4869180 w 6500517"/>
            <a:gd name="connsiteY32" fmla="*/ 0 h 590550"/>
            <a:gd name="connsiteX33" fmla="*/ 4869180 w 6500517"/>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1530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2240"/>
            <a:gd name="connsiteY0" fmla="*/ 590550 h 590550"/>
            <a:gd name="connsiteX1" fmla="*/ 2231708 w 6492240"/>
            <a:gd name="connsiteY1" fmla="*/ 590550 h 590550"/>
            <a:gd name="connsiteX2" fmla="*/ 2434591 w 6492240"/>
            <a:gd name="connsiteY2" fmla="*/ 590550 h 590550"/>
            <a:gd name="connsiteX3" fmla="*/ 2231708 w 6492240"/>
            <a:gd name="connsiteY3" fmla="*/ 590550 h 590550"/>
            <a:gd name="connsiteX4" fmla="*/ 1825943 w 6492240"/>
            <a:gd name="connsiteY4" fmla="*/ 590550 h 590550"/>
            <a:gd name="connsiteX5" fmla="*/ 1825943 w 6492240"/>
            <a:gd name="connsiteY5" fmla="*/ 590550 h 590550"/>
            <a:gd name="connsiteX6" fmla="*/ 1825943 w 6492240"/>
            <a:gd name="connsiteY6" fmla="*/ 590550 h 590550"/>
            <a:gd name="connsiteX7" fmla="*/ 4666298 w 6492240"/>
            <a:gd name="connsiteY7" fmla="*/ 590550 h 590550"/>
            <a:gd name="connsiteX8" fmla="*/ 4869181 w 6492240"/>
            <a:gd name="connsiteY8" fmla="*/ 590550 h 590550"/>
            <a:gd name="connsiteX9" fmla="*/ 4666298 w 6492240"/>
            <a:gd name="connsiteY9" fmla="*/ 590550 h 590550"/>
            <a:gd name="connsiteX10" fmla="*/ 4260533 w 6492240"/>
            <a:gd name="connsiteY10" fmla="*/ 590550 h 590550"/>
            <a:gd name="connsiteX11" fmla="*/ 4260533 w 6492240"/>
            <a:gd name="connsiteY11" fmla="*/ 590550 h 590550"/>
            <a:gd name="connsiteX12" fmla="*/ 4260533 w 6492240"/>
            <a:gd name="connsiteY12" fmla="*/ 590550 h 590550"/>
            <a:gd name="connsiteX13" fmla="*/ 6492240 w 6492240"/>
            <a:gd name="connsiteY13" fmla="*/ 590550 h 590550"/>
            <a:gd name="connsiteX14" fmla="*/ 6486955 w 6492240"/>
            <a:gd name="connsiteY14" fmla="*/ 242003 h 590550"/>
            <a:gd name="connsiteX15" fmla="*/ 6492240 w 6492240"/>
            <a:gd name="connsiteY15" fmla="*/ 0 h 590550"/>
            <a:gd name="connsiteX16" fmla="*/ 4869180 w 6492240"/>
            <a:gd name="connsiteY16" fmla="*/ 0 h 590550"/>
            <a:gd name="connsiteX17" fmla="*/ 4869180 w 6492240"/>
            <a:gd name="connsiteY17" fmla="*/ 0 h 590550"/>
            <a:gd name="connsiteX18" fmla="*/ 4666297 w 6492240"/>
            <a:gd name="connsiteY18" fmla="*/ 0 h 590550"/>
            <a:gd name="connsiteX19" fmla="*/ 1825943 w 6492240"/>
            <a:gd name="connsiteY19" fmla="*/ 0 h 590550"/>
            <a:gd name="connsiteX20" fmla="*/ 1825943 w 6492240"/>
            <a:gd name="connsiteY20" fmla="*/ 0 h 590550"/>
            <a:gd name="connsiteX21" fmla="*/ 1623060 w 6492240"/>
            <a:gd name="connsiteY21" fmla="*/ 0 h 590550"/>
            <a:gd name="connsiteX22" fmla="*/ 0 w 6492240"/>
            <a:gd name="connsiteY22" fmla="*/ 0 h 590550"/>
            <a:gd name="connsiteX23" fmla="*/ 811530 w 6492240"/>
            <a:gd name="connsiteY23" fmla="*/ 295275 h 590550"/>
            <a:gd name="connsiteX24" fmla="*/ 0 w 6492240"/>
            <a:gd name="connsiteY24" fmla="*/ 590550 h 590550"/>
            <a:gd name="connsiteX0" fmla="*/ 2434590 w 6492240"/>
            <a:gd name="connsiteY0" fmla="*/ 590550 h 590550"/>
            <a:gd name="connsiteX1" fmla="*/ 2231707 w 6492240"/>
            <a:gd name="connsiteY1" fmla="*/ 590550 h 590550"/>
            <a:gd name="connsiteX2" fmla="*/ 1825943 w 6492240"/>
            <a:gd name="connsiteY2" fmla="*/ 590550 h 590550"/>
            <a:gd name="connsiteX3" fmla="*/ 1825943 w 6492240"/>
            <a:gd name="connsiteY3" fmla="*/ 590550 h 590550"/>
            <a:gd name="connsiteX4" fmla="*/ 1825943 w 6492240"/>
            <a:gd name="connsiteY4" fmla="*/ 590550 h 590550"/>
            <a:gd name="connsiteX5" fmla="*/ 2434590 w 6492240"/>
            <a:gd name="connsiteY5" fmla="*/ 590550 h 590550"/>
            <a:gd name="connsiteX6" fmla="*/ 4057650 w 6492240"/>
            <a:gd name="connsiteY6" fmla="*/ 590550 h 590550"/>
            <a:gd name="connsiteX7" fmla="*/ 4057650 w 6492240"/>
            <a:gd name="connsiteY7" fmla="*/ 590550 h 590550"/>
            <a:gd name="connsiteX8" fmla="*/ 4666298 w 6492240"/>
            <a:gd name="connsiteY8" fmla="*/ 590550 h 590550"/>
            <a:gd name="connsiteX9" fmla="*/ 4869181 w 6492240"/>
            <a:gd name="connsiteY9" fmla="*/ 590550 h 590550"/>
            <a:gd name="connsiteX10" fmla="*/ 4666298 w 6492240"/>
            <a:gd name="connsiteY10" fmla="*/ 590550 h 590550"/>
            <a:gd name="connsiteX11" fmla="*/ 4057650 w 6492240"/>
            <a:gd name="connsiteY11" fmla="*/ 590550 h 590550"/>
            <a:gd name="connsiteX0" fmla="*/ 0 w 6492240"/>
            <a:gd name="connsiteY0" fmla="*/ 590550 h 590550"/>
            <a:gd name="connsiteX1" fmla="*/ 811530 w 6492240"/>
            <a:gd name="connsiteY1" fmla="*/ 295275 h 590550"/>
            <a:gd name="connsiteX2" fmla="*/ 0 w 6492240"/>
            <a:gd name="connsiteY2" fmla="*/ 0 h 590550"/>
            <a:gd name="connsiteX3" fmla="*/ 1623060 w 6492240"/>
            <a:gd name="connsiteY3" fmla="*/ 0 h 590550"/>
            <a:gd name="connsiteX4" fmla="*/ 1623060 w 6492240"/>
            <a:gd name="connsiteY4" fmla="*/ 0 h 590550"/>
            <a:gd name="connsiteX5" fmla="*/ 1623060 w 6492240"/>
            <a:gd name="connsiteY5" fmla="*/ 0 h 590550"/>
            <a:gd name="connsiteX6" fmla="*/ 4666298 w 6492240"/>
            <a:gd name="connsiteY6" fmla="*/ 0 h 590550"/>
            <a:gd name="connsiteX7" fmla="*/ 4869181 w 6492240"/>
            <a:gd name="connsiteY7" fmla="*/ 0 h 590550"/>
            <a:gd name="connsiteX8" fmla="*/ 4869180 w 6492240"/>
            <a:gd name="connsiteY8" fmla="*/ 0 h 590550"/>
            <a:gd name="connsiteX9" fmla="*/ 4869180 w 6492240"/>
            <a:gd name="connsiteY9" fmla="*/ 0 h 590550"/>
            <a:gd name="connsiteX10" fmla="*/ 6492240 w 6492240"/>
            <a:gd name="connsiteY10" fmla="*/ 0 h 590550"/>
            <a:gd name="connsiteX11" fmla="*/ 6482198 w 6492240"/>
            <a:gd name="connsiteY11" fmla="*/ 234705 h 590550"/>
            <a:gd name="connsiteX12" fmla="*/ 6492240 w 6492240"/>
            <a:gd name="connsiteY12" fmla="*/ 590550 h 590550"/>
            <a:gd name="connsiteX13" fmla="*/ 4260533 w 6492240"/>
            <a:gd name="connsiteY13" fmla="*/ 590550 h 590550"/>
            <a:gd name="connsiteX14" fmla="*/ 4260533 w 6492240"/>
            <a:gd name="connsiteY14" fmla="*/ 590550 h 590550"/>
            <a:gd name="connsiteX15" fmla="*/ 4260533 w 6492240"/>
            <a:gd name="connsiteY15" fmla="*/ 590550 h 590550"/>
            <a:gd name="connsiteX16" fmla="*/ 4666298 w 6492240"/>
            <a:gd name="connsiteY16" fmla="*/ 590550 h 590550"/>
            <a:gd name="connsiteX17" fmla="*/ 4869181 w 6492240"/>
            <a:gd name="connsiteY17" fmla="*/ 590550 h 590550"/>
            <a:gd name="connsiteX18" fmla="*/ 4666298 w 6492240"/>
            <a:gd name="connsiteY18" fmla="*/ 590550 h 590550"/>
            <a:gd name="connsiteX19" fmla="*/ 1825943 w 6492240"/>
            <a:gd name="connsiteY19" fmla="*/ 590550 h 590550"/>
            <a:gd name="connsiteX20" fmla="*/ 1825943 w 6492240"/>
            <a:gd name="connsiteY20" fmla="*/ 590550 h 590550"/>
            <a:gd name="connsiteX21" fmla="*/ 1825943 w 6492240"/>
            <a:gd name="connsiteY21" fmla="*/ 590550 h 590550"/>
            <a:gd name="connsiteX22" fmla="*/ 2231708 w 6492240"/>
            <a:gd name="connsiteY22" fmla="*/ 590550 h 590550"/>
            <a:gd name="connsiteX23" fmla="*/ 2434591 w 6492240"/>
            <a:gd name="connsiteY23" fmla="*/ 590550 h 590550"/>
            <a:gd name="connsiteX24" fmla="*/ 2231708 w 6492240"/>
            <a:gd name="connsiteY24" fmla="*/ 590550 h 590550"/>
            <a:gd name="connsiteX25" fmla="*/ 0 w 6492240"/>
            <a:gd name="connsiteY25" fmla="*/ 590550 h 590550"/>
            <a:gd name="connsiteX26" fmla="*/ 2434590 w 6492240"/>
            <a:gd name="connsiteY26" fmla="*/ 590550 h 590550"/>
            <a:gd name="connsiteX27" fmla="*/ 2434590 w 6492240"/>
            <a:gd name="connsiteY27" fmla="*/ 590550 h 590550"/>
            <a:gd name="connsiteX28" fmla="*/ 4057650 w 6492240"/>
            <a:gd name="connsiteY28" fmla="*/ 590550 h 590550"/>
            <a:gd name="connsiteX29" fmla="*/ 4057650 w 6492240"/>
            <a:gd name="connsiteY29" fmla="*/ 590550 h 590550"/>
            <a:gd name="connsiteX30" fmla="*/ 1623060 w 6492240"/>
            <a:gd name="connsiteY30" fmla="*/ 590550 h 590550"/>
            <a:gd name="connsiteX31" fmla="*/ 1623060 w 6492240"/>
            <a:gd name="connsiteY31" fmla="*/ 0 h 590550"/>
            <a:gd name="connsiteX32" fmla="*/ 4869180 w 6492240"/>
            <a:gd name="connsiteY32" fmla="*/ 0 h 590550"/>
            <a:gd name="connsiteX33" fmla="*/ 4869180 w 6492240"/>
            <a:gd name="connsiteY33" fmla="*/ 590550 h 590550"/>
            <a:gd name="connsiteX0" fmla="*/ 0 w 6495403"/>
            <a:gd name="connsiteY0" fmla="*/ 590550 h 590550"/>
            <a:gd name="connsiteX1" fmla="*/ 2231708 w 6495403"/>
            <a:gd name="connsiteY1" fmla="*/ 590550 h 590550"/>
            <a:gd name="connsiteX2" fmla="*/ 2434591 w 6495403"/>
            <a:gd name="connsiteY2" fmla="*/ 590550 h 590550"/>
            <a:gd name="connsiteX3" fmla="*/ 2231708 w 6495403"/>
            <a:gd name="connsiteY3" fmla="*/ 590550 h 590550"/>
            <a:gd name="connsiteX4" fmla="*/ 1825943 w 6495403"/>
            <a:gd name="connsiteY4" fmla="*/ 590550 h 590550"/>
            <a:gd name="connsiteX5" fmla="*/ 1825943 w 6495403"/>
            <a:gd name="connsiteY5" fmla="*/ 590550 h 590550"/>
            <a:gd name="connsiteX6" fmla="*/ 1825943 w 6495403"/>
            <a:gd name="connsiteY6" fmla="*/ 590550 h 590550"/>
            <a:gd name="connsiteX7" fmla="*/ 4666298 w 6495403"/>
            <a:gd name="connsiteY7" fmla="*/ 590550 h 590550"/>
            <a:gd name="connsiteX8" fmla="*/ 4869181 w 6495403"/>
            <a:gd name="connsiteY8" fmla="*/ 590550 h 590550"/>
            <a:gd name="connsiteX9" fmla="*/ 4666298 w 6495403"/>
            <a:gd name="connsiteY9" fmla="*/ 590550 h 590550"/>
            <a:gd name="connsiteX10" fmla="*/ 4260533 w 6495403"/>
            <a:gd name="connsiteY10" fmla="*/ 590550 h 590550"/>
            <a:gd name="connsiteX11" fmla="*/ 4260533 w 6495403"/>
            <a:gd name="connsiteY11" fmla="*/ 590550 h 590550"/>
            <a:gd name="connsiteX12" fmla="*/ 4260533 w 6495403"/>
            <a:gd name="connsiteY12" fmla="*/ 590550 h 590550"/>
            <a:gd name="connsiteX13" fmla="*/ 6492240 w 6495403"/>
            <a:gd name="connsiteY13" fmla="*/ 590550 h 590550"/>
            <a:gd name="connsiteX14" fmla="*/ 6495092 w 6495403"/>
            <a:gd name="connsiteY14" fmla="*/ 237174 h 590550"/>
            <a:gd name="connsiteX15" fmla="*/ 6492240 w 6495403"/>
            <a:gd name="connsiteY15" fmla="*/ 0 h 590550"/>
            <a:gd name="connsiteX16" fmla="*/ 4869180 w 6495403"/>
            <a:gd name="connsiteY16" fmla="*/ 0 h 590550"/>
            <a:gd name="connsiteX17" fmla="*/ 4869180 w 6495403"/>
            <a:gd name="connsiteY17" fmla="*/ 0 h 590550"/>
            <a:gd name="connsiteX18" fmla="*/ 4666297 w 6495403"/>
            <a:gd name="connsiteY18" fmla="*/ 0 h 590550"/>
            <a:gd name="connsiteX19" fmla="*/ 1825943 w 6495403"/>
            <a:gd name="connsiteY19" fmla="*/ 0 h 590550"/>
            <a:gd name="connsiteX20" fmla="*/ 1825943 w 6495403"/>
            <a:gd name="connsiteY20" fmla="*/ 0 h 590550"/>
            <a:gd name="connsiteX21" fmla="*/ 1623060 w 6495403"/>
            <a:gd name="connsiteY21" fmla="*/ 0 h 590550"/>
            <a:gd name="connsiteX22" fmla="*/ 0 w 6495403"/>
            <a:gd name="connsiteY22" fmla="*/ 0 h 590550"/>
            <a:gd name="connsiteX23" fmla="*/ 811530 w 6495403"/>
            <a:gd name="connsiteY23" fmla="*/ 295275 h 590550"/>
            <a:gd name="connsiteX24" fmla="*/ 0 w 6495403"/>
            <a:gd name="connsiteY24" fmla="*/ 590550 h 590550"/>
            <a:gd name="connsiteX0" fmla="*/ 2434590 w 6495403"/>
            <a:gd name="connsiteY0" fmla="*/ 590550 h 590550"/>
            <a:gd name="connsiteX1" fmla="*/ 2231707 w 6495403"/>
            <a:gd name="connsiteY1" fmla="*/ 590550 h 590550"/>
            <a:gd name="connsiteX2" fmla="*/ 1825943 w 6495403"/>
            <a:gd name="connsiteY2" fmla="*/ 590550 h 590550"/>
            <a:gd name="connsiteX3" fmla="*/ 1825943 w 6495403"/>
            <a:gd name="connsiteY3" fmla="*/ 590550 h 590550"/>
            <a:gd name="connsiteX4" fmla="*/ 1825943 w 6495403"/>
            <a:gd name="connsiteY4" fmla="*/ 590550 h 590550"/>
            <a:gd name="connsiteX5" fmla="*/ 2434590 w 6495403"/>
            <a:gd name="connsiteY5" fmla="*/ 590550 h 590550"/>
            <a:gd name="connsiteX6" fmla="*/ 4057650 w 6495403"/>
            <a:gd name="connsiteY6" fmla="*/ 590550 h 590550"/>
            <a:gd name="connsiteX7" fmla="*/ 4057650 w 6495403"/>
            <a:gd name="connsiteY7" fmla="*/ 590550 h 590550"/>
            <a:gd name="connsiteX8" fmla="*/ 4666298 w 6495403"/>
            <a:gd name="connsiteY8" fmla="*/ 590550 h 590550"/>
            <a:gd name="connsiteX9" fmla="*/ 4869181 w 6495403"/>
            <a:gd name="connsiteY9" fmla="*/ 590550 h 590550"/>
            <a:gd name="connsiteX10" fmla="*/ 4666298 w 6495403"/>
            <a:gd name="connsiteY10" fmla="*/ 590550 h 590550"/>
            <a:gd name="connsiteX11" fmla="*/ 4057650 w 6495403"/>
            <a:gd name="connsiteY11" fmla="*/ 590550 h 590550"/>
            <a:gd name="connsiteX0" fmla="*/ 0 w 6495403"/>
            <a:gd name="connsiteY0" fmla="*/ 590550 h 590550"/>
            <a:gd name="connsiteX1" fmla="*/ 811530 w 6495403"/>
            <a:gd name="connsiteY1" fmla="*/ 295275 h 590550"/>
            <a:gd name="connsiteX2" fmla="*/ 0 w 6495403"/>
            <a:gd name="connsiteY2" fmla="*/ 0 h 590550"/>
            <a:gd name="connsiteX3" fmla="*/ 1623060 w 6495403"/>
            <a:gd name="connsiteY3" fmla="*/ 0 h 590550"/>
            <a:gd name="connsiteX4" fmla="*/ 1623060 w 6495403"/>
            <a:gd name="connsiteY4" fmla="*/ 0 h 590550"/>
            <a:gd name="connsiteX5" fmla="*/ 1623060 w 6495403"/>
            <a:gd name="connsiteY5" fmla="*/ 0 h 590550"/>
            <a:gd name="connsiteX6" fmla="*/ 4666298 w 6495403"/>
            <a:gd name="connsiteY6" fmla="*/ 0 h 590550"/>
            <a:gd name="connsiteX7" fmla="*/ 4869181 w 6495403"/>
            <a:gd name="connsiteY7" fmla="*/ 0 h 590550"/>
            <a:gd name="connsiteX8" fmla="*/ 4869180 w 6495403"/>
            <a:gd name="connsiteY8" fmla="*/ 0 h 590550"/>
            <a:gd name="connsiteX9" fmla="*/ 4869180 w 6495403"/>
            <a:gd name="connsiteY9" fmla="*/ 0 h 590550"/>
            <a:gd name="connsiteX10" fmla="*/ 6492240 w 6495403"/>
            <a:gd name="connsiteY10" fmla="*/ 0 h 590550"/>
            <a:gd name="connsiteX11" fmla="*/ 6482198 w 6495403"/>
            <a:gd name="connsiteY11" fmla="*/ 234705 h 590550"/>
            <a:gd name="connsiteX12" fmla="*/ 6492240 w 6495403"/>
            <a:gd name="connsiteY12" fmla="*/ 590550 h 590550"/>
            <a:gd name="connsiteX13" fmla="*/ 4260533 w 6495403"/>
            <a:gd name="connsiteY13" fmla="*/ 590550 h 590550"/>
            <a:gd name="connsiteX14" fmla="*/ 4260533 w 6495403"/>
            <a:gd name="connsiteY14" fmla="*/ 590550 h 590550"/>
            <a:gd name="connsiteX15" fmla="*/ 4260533 w 6495403"/>
            <a:gd name="connsiteY15" fmla="*/ 590550 h 590550"/>
            <a:gd name="connsiteX16" fmla="*/ 4666298 w 6495403"/>
            <a:gd name="connsiteY16" fmla="*/ 590550 h 590550"/>
            <a:gd name="connsiteX17" fmla="*/ 4869181 w 6495403"/>
            <a:gd name="connsiteY17" fmla="*/ 590550 h 590550"/>
            <a:gd name="connsiteX18" fmla="*/ 4666298 w 6495403"/>
            <a:gd name="connsiteY18" fmla="*/ 590550 h 590550"/>
            <a:gd name="connsiteX19" fmla="*/ 1825943 w 6495403"/>
            <a:gd name="connsiteY19" fmla="*/ 590550 h 590550"/>
            <a:gd name="connsiteX20" fmla="*/ 1825943 w 6495403"/>
            <a:gd name="connsiteY20" fmla="*/ 590550 h 590550"/>
            <a:gd name="connsiteX21" fmla="*/ 1825943 w 6495403"/>
            <a:gd name="connsiteY21" fmla="*/ 590550 h 590550"/>
            <a:gd name="connsiteX22" fmla="*/ 2231708 w 6495403"/>
            <a:gd name="connsiteY22" fmla="*/ 590550 h 590550"/>
            <a:gd name="connsiteX23" fmla="*/ 2434591 w 6495403"/>
            <a:gd name="connsiteY23" fmla="*/ 590550 h 590550"/>
            <a:gd name="connsiteX24" fmla="*/ 2231708 w 6495403"/>
            <a:gd name="connsiteY24" fmla="*/ 590550 h 590550"/>
            <a:gd name="connsiteX25" fmla="*/ 0 w 6495403"/>
            <a:gd name="connsiteY25" fmla="*/ 590550 h 590550"/>
            <a:gd name="connsiteX26" fmla="*/ 2434590 w 6495403"/>
            <a:gd name="connsiteY26" fmla="*/ 590550 h 590550"/>
            <a:gd name="connsiteX27" fmla="*/ 2434590 w 6495403"/>
            <a:gd name="connsiteY27" fmla="*/ 590550 h 590550"/>
            <a:gd name="connsiteX28" fmla="*/ 4057650 w 6495403"/>
            <a:gd name="connsiteY28" fmla="*/ 590550 h 590550"/>
            <a:gd name="connsiteX29" fmla="*/ 4057650 w 6495403"/>
            <a:gd name="connsiteY29" fmla="*/ 590550 h 590550"/>
            <a:gd name="connsiteX30" fmla="*/ 1623060 w 6495403"/>
            <a:gd name="connsiteY30" fmla="*/ 590550 h 590550"/>
            <a:gd name="connsiteX31" fmla="*/ 1623060 w 6495403"/>
            <a:gd name="connsiteY31" fmla="*/ 0 h 590550"/>
            <a:gd name="connsiteX32" fmla="*/ 4869180 w 6495403"/>
            <a:gd name="connsiteY32" fmla="*/ 0 h 590550"/>
            <a:gd name="connsiteX33" fmla="*/ 4869180 w 6495403"/>
            <a:gd name="connsiteY33" fmla="*/ 590550 h 5905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6495403" h="590550" stroke="0" extrusionOk="0">
              <a:moveTo>
                <a:pt x="0" y="590550"/>
              </a:moveTo>
              <a:lnTo>
                <a:pt x="2231708" y="590550"/>
              </a:lnTo>
              <a:lnTo>
                <a:pt x="2434591" y="590550"/>
              </a:lnTo>
              <a:lnTo>
                <a:pt x="2231708" y="590550"/>
              </a:lnTo>
              <a:lnTo>
                <a:pt x="1825943" y="590550"/>
              </a:lnTo>
              <a:lnTo>
                <a:pt x="1825943" y="590550"/>
              </a:lnTo>
              <a:lnTo>
                <a:pt x="1825943" y="590550"/>
              </a:lnTo>
              <a:lnTo>
                <a:pt x="4666298" y="590550"/>
              </a:lnTo>
              <a:lnTo>
                <a:pt x="4869181" y="590550"/>
              </a:lnTo>
              <a:lnTo>
                <a:pt x="4666298" y="590550"/>
              </a:lnTo>
              <a:lnTo>
                <a:pt x="4260533" y="590550"/>
              </a:lnTo>
              <a:lnTo>
                <a:pt x="4260533" y="590550"/>
              </a:lnTo>
              <a:lnTo>
                <a:pt x="4260533" y="590550"/>
              </a:lnTo>
              <a:lnTo>
                <a:pt x="6492240" y="590550"/>
              </a:lnTo>
              <a:cubicBezTo>
                <a:pt x="6490478" y="474368"/>
                <a:pt x="6496854" y="353356"/>
                <a:pt x="6495092" y="237174"/>
              </a:cubicBezTo>
              <a:cubicBezTo>
                <a:pt x="6494141" y="158116"/>
                <a:pt x="6493191" y="79058"/>
                <a:pt x="6492240" y="0"/>
              </a:cubicBezTo>
              <a:lnTo>
                <a:pt x="4869180" y="0"/>
              </a:lnTo>
              <a:lnTo>
                <a:pt x="4869180" y="0"/>
              </a:lnTo>
              <a:lnTo>
                <a:pt x="4666297" y="0"/>
              </a:lnTo>
              <a:lnTo>
                <a:pt x="1825943" y="0"/>
              </a:lnTo>
              <a:lnTo>
                <a:pt x="1825943" y="0"/>
              </a:lnTo>
              <a:lnTo>
                <a:pt x="1623060" y="0"/>
              </a:lnTo>
              <a:lnTo>
                <a:pt x="0" y="0"/>
              </a:lnTo>
              <a:lnTo>
                <a:pt x="811530" y="295275"/>
              </a:lnTo>
              <a:lnTo>
                <a:pt x="0" y="590550"/>
              </a:lnTo>
              <a:close/>
            </a:path>
            <a:path w="6495403" h="590550" fill="darkenLess" stroke="0" extrusionOk="0">
              <a:moveTo>
                <a:pt x="2434590" y="590550"/>
              </a:moveTo>
              <a:lnTo>
                <a:pt x="2231707" y="590550"/>
              </a:lnTo>
              <a:lnTo>
                <a:pt x="1825943" y="590550"/>
              </a:lnTo>
              <a:lnTo>
                <a:pt x="1825943" y="590550"/>
              </a:lnTo>
              <a:lnTo>
                <a:pt x="1825943" y="590550"/>
              </a:lnTo>
              <a:lnTo>
                <a:pt x="2434590" y="590550"/>
              </a:lnTo>
              <a:close/>
              <a:moveTo>
                <a:pt x="4057650" y="590550"/>
              </a:moveTo>
              <a:lnTo>
                <a:pt x="4057650" y="590550"/>
              </a:lnTo>
              <a:lnTo>
                <a:pt x="4666298" y="590550"/>
              </a:lnTo>
              <a:lnTo>
                <a:pt x="4869181" y="590550"/>
              </a:lnTo>
              <a:lnTo>
                <a:pt x="4666298" y="590550"/>
              </a:lnTo>
              <a:lnTo>
                <a:pt x="4057650" y="590550"/>
              </a:lnTo>
              <a:close/>
            </a:path>
            <a:path w="6495403" h="590550" fill="none" extrusionOk="0">
              <a:moveTo>
                <a:pt x="0" y="590550"/>
              </a:moveTo>
              <a:lnTo>
                <a:pt x="811530" y="295275"/>
              </a:lnTo>
              <a:lnTo>
                <a:pt x="0" y="0"/>
              </a:lnTo>
              <a:lnTo>
                <a:pt x="1623060" y="0"/>
              </a:lnTo>
              <a:lnTo>
                <a:pt x="1623060" y="0"/>
              </a:lnTo>
              <a:lnTo>
                <a:pt x="1623060" y="0"/>
              </a:lnTo>
              <a:lnTo>
                <a:pt x="4666298" y="0"/>
              </a:lnTo>
              <a:lnTo>
                <a:pt x="4869181" y="0"/>
              </a:lnTo>
              <a:lnTo>
                <a:pt x="4869180" y="0"/>
              </a:lnTo>
              <a:lnTo>
                <a:pt x="4869180" y="0"/>
              </a:lnTo>
              <a:lnTo>
                <a:pt x="6492240" y="0"/>
              </a:lnTo>
              <a:lnTo>
                <a:pt x="6482198" y="234705"/>
              </a:lnTo>
              <a:lnTo>
                <a:pt x="6492240" y="590550"/>
              </a:lnTo>
              <a:lnTo>
                <a:pt x="4260533" y="590550"/>
              </a:lnTo>
              <a:lnTo>
                <a:pt x="4260533" y="590550"/>
              </a:lnTo>
              <a:lnTo>
                <a:pt x="4260533" y="590550"/>
              </a:lnTo>
              <a:lnTo>
                <a:pt x="4666298" y="590550"/>
              </a:lnTo>
              <a:lnTo>
                <a:pt x="4869181" y="590550"/>
              </a:lnTo>
              <a:lnTo>
                <a:pt x="4666298" y="590550"/>
              </a:lnTo>
              <a:lnTo>
                <a:pt x="1825943" y="590550"/>
              </a:lnTo>
              <a:lnTo>
                <a:pt x="1825943" y="590550"/>
              </a:lnTo>
              <a:lnTo>
                <a:pt x="1825943" y="590550"/>
              </a:lnTo>
              <a:lnTo>
                <a:pt x="2231708" y="590550"/>
              </a:lnTo>
              <a:lnTo>
                <a:pt x="2434591" y="590550"/>
              </a:lnTo>
              <a:lnTo>
                <a:pt x="2231708" y="590550"/>
              </a:lnTo>
              <a:lnTo>
                <a:pt x="0" y="590550"/>
              </a:lnTo>
              <a:close/>
              <a:moveTo>
                <a:pt x="2434590" y="590550"/>
              </a:moveTo>
              <a:lnTo>
                <a:pt x="2434590" y="590550"/>
              </a:lnTo>
              <a:moveTo>
                <a:pt x="4057650" y="590550"/>
              </a:moveTo>
              <a:lnTo>
                <a:pt x="4057650" y="590550"/>
              </a:lnTo>
              <a:moveTo>
                <a:pt x="1623060" y="590550"/>
              </a:moveTo>
              <a:lnTo>
                <a:pt x="1623060" y="0"/>
              </a:lnTo>
              <a:moveTo>
                <a:pt x="4869180" y="0"/>
              </a:moveTo>
              <a:lnTo>
                <a:pt x="4869180" y="590550"/>
              </a:lnTo>
            </a:path>
          </a:pathLst>
        </a:custGeom>
        <a:solidFill>
          <a:srgbClr val="0070C0"/>
        </a:solidFill>
        <a:ln>
          <a:no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endParaRPr lang="en-001" sz="2000"/>
        </a:p>
      </xdr:txBody>
    </xdr:sp>
    <xdr:clientData/>
  </xdr:absoluteAnchor>
</xdr:wsDr>
</file>

<file path=xl/drawings/drawing7.xml><?xml version="1.0" encoding="utf-8"?>
<xdr:wsDr xmlns:xdr="http://schemas.openxmlformats.org/drawingml/2006/spreadsheetDrawing" xmlns:a="http://schemas.openxmlformats.org/drawingml/2006/main">
  <xdr:oneCellAnchor>
    <xdr:from>
      <xdr:col>1</xdr:col>
      <xdr:colOff>179397</xdr:colOff>
      <xdr:row>1</xdr:row>
      <xdr:rowOff>154781</xdr:rowOff>
    </xdr:from>
    <xdr:ext cx="754908" cy="749160"/>
    <xdr:pic>
      <xdr:nvPicPr>
        <xdr:cNvPr id="2" name="Picture 1" descr="Decorative Element&#10;">
          <a:extLst>
            <a:ext uri="{FF2B5EF4-FFF2-40B4-BE49-F238E27FC236}">
              <a16:creationId xmlns:a16="http://schemas.microsoft.com/office/drawing/2014/main" id="{97A0B83C-759E-4BC1-90D0-7A8FFE64A56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41397" y="313531"/>
          <a:ext cx="754908" cy="7491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BBF2945-89EE-4928-ADDF-2233FB03965A}" name="Table_InvoiceDetails3" displayName="Table_InvoiceDetails3" ref="B8:C12" totalsRowShown="0" headerRowDxfId="239" dataDxfId="238">
  <tableColumns count="2">
    <tableColumn id="1" xr3:uid="{00000000-0010-0000-0000-000001000000}" name="Item Description" dataDxfId="237"/>
    <tableColumn id="2" xr3:uid="{00000000-0010-0000-0000-000002000000}" name="Amount" dataDxfId="236"/>
  </tableColumns>
  <tableStyleInfo name="Business Table"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6D3CCF13-502F-4B18-824C-F3B60408F965}" name="Insurance" displayName="Insurance" ref="B37:E42" totalsRowCount="1" headerRowDxfId="134" dataDxfId="133" totalsRowDxfId="132">
  <autoFilter ref="B37:E41" xr:uid="{00000000-0009-0000-0100-000005000000}">
    <filterColumn colId="0" hiddenButton="1"/>
    <filterColumn colId="1" hiddenButton="1"/>
    <filterColumn colId="2" hiddenButton="1"/>
    <filterColumn colId="3" hiddenButton="1"/>
  </autoFilter>
  <tableColumns count="4">
    <tableColumn id="1" xr3:uid="{00000000-0010-0000-0400-000001000000}" name="INSURANCE" totalsRowLabel="Subtotal" dataDxfId="130" totalsRowDxfId="131"/>
    <tableColumn id="2" xr3:uid="{00000000-0010-0000-0400-000002000000}" name="Projected Cost" dataDxfId="128" totalsRowDxfId="129"/>
    <tableColumn id="3" xr3:uid="{00000000-0010-0000-0400-000003000000}" name="Actual Cost" dataDxfId="126" totalsRowDxfId="127"/>
    <tableColumn id="4" xr3:uid="{00000000-0010-0000-0400-000004000000}" name="Difference" totalsRowFunction="sum" dataDxfId="124" totalsRowDxfId="125">
      <calculatedColumnFormula>Insurance[[#This Row],[Projected Cost]]-Insurance[[#This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Insurance Costs in this table. Difference is auto calculated"/>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5A95C50C-3FAD-4958-B9A0-BC28A36BE809}" name="Taxes" displayName="Taxes" ref="G35:J40" totalsRowCount="1" headerRowDxfId="123" dataDxfId="122" totalsRowDxfId="121">
  <autoFilter ref="G35:J39" xr:uid="{00000000-0009-0000-0100-000006000000}">
    <filterColumn colId="0" hiddenButton="1"/>
    <filterColumn colId="1" hiddenButton="1"/>
    <filterColumn colId="2" hiddenButton="1"/>
    <filterColumn colId="3" hiddenButton="1"/>
  </autoFilter>
  <tableColumns count="4">
    <tableColumn id="1" xr3:uid="{00000000-0010-0000-0500-000001000000}" name="TAXES" totalsRowLabel="Subtotal" dataDxfId="119" totalsRowDxfId="120"/>
    <tableColumn id="2" xr3:uid="{00000000-0010-0000-0500-000002000000}" name="Projected Cost" dataDxfId="117" totalsRowDxfId="118"/>
    <tableColumn id="3" xr3:uid="{00000000-0010-0000-0500-000003000000}" name="Actual Cost" dataDxfId="115" totalsRowDxfId="116"/>
    <tableColumn id="4" xr3:uid="{00000000-0010-0000-0500-000004000000}" name="Difference" totalsRowFunction="sum" dataDxfId="113" totalsRowDxfId="114">
      <calculatedColumnFormula>Taxes[[#This Row],[Projected Cost]]-Taxes[[#This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Taxes Costs in this table. Difference is auto calculated"/>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890A82A9-14F0-4956-ABDA-95EC21C0791D}" name="Savings" displayName="Savings" ref="G42:J46" totalsRowCount="1" headerRowDxfId="112" dataDxfId="111" totalsRowDxfId="110">
  <autoFilter ref="G42:J45" xr:uid="{00000000-0009-0000-0100-000007000000}">
    <filterColumn colId="0" hiddenButton="1"/>
    <filterColumn colId="1" hiddenButton="1"/>
    <filterColumn colId="2" hiddenButton="1"/>
    <filterColumn colId="3" hiddenButton="1"/>
  </autoFilter>
  <tableColumns count="4">
    <tableColumn id="1" xr3:uid="{00000000-0010-0000-0600-000001000000}" name="SAVINGS OR INVESTMENTS" totalsRowLabel="Subtotal" dataDxfId="108" totalsRowDxfId="109"/>
    <tableColumn id="2" xr3:uid="{00000000-0010-0000-0600-000002000000}" name="Projected Cost" dataDxfId="106" totalsRowDxfId="107"/>
    <tableColumn id="3" xr3:uid="{00000000-0010-0000-0600-000003000000}" name="Actual Cost" dataDxfId="104" totalsRowDxfId="105"/>
    <tableColumn id="4" xr3:uid="{00000000-0010-0000-0600-000004000000}" name="Difference" totalsRowFunction="sum" dataDxfId="102" totalsRowDxfId="103">
      <calculatedColumnFormula>Savings[[#This Row],[Projected Cost]]-Savings[[#This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Costs for Savings or Investments in this table. Difference is auto calculated"/>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56B01FA5-2768-4776-A2B8-1CD9D012CA97}" name="Food" displayName="Food" ref="B44:E48" totalsRowCount="1" headerRowDxfId="101" dataDxfId="100" totalsRowDxfId="99">
  <autoFilter ref="B44:E47" xr:uid="{00000000-0009-0000-0100-000008000000}">
    <filterColumn colId="0" hiddenButton="1"/>
    <filterColumn colId="1" hiddenButton="1"/>
    <filterColumn colId="2" hiddenButton="1"/>
    <filterColumn colId="3" hiddenButton="1"/>
  </autoFilter>
  <tableColumns count="4">
    <tableColumn id="1" xr3:uid="{00000000-0010-0000-0700-000001000000}" name="FOOD" totalsRowLabel="Subtotal" dataDxfId="97" totalsRowDxfId="98"/>
    <tableColumn id="2" xr3:uid="{00000000-0010-0000-0700-000002000000}" name="Projected Cost" dataDxfId="95" totalsRowDxfId="96"/>
    <tableColumn id="3" xr3:uid="{00000000-0010-0000-0700-000003000000}" name="Actual Cost" dataDxfId="93" totalsRowDxfId="94"/>
    <tableColumn id="4" xr3:uid="{00000000-0010-0000-0700-000004000000}" name="Difference" totalsRowFunction="sum" dataDxfId="91" totalsRowDxfId="92">
      <calculatedColumnFormula>Food[[#This Row],[Projected Cost]]-Food[[#This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Food Costs in this table. Difference is auto calculated"/>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642DDB93-F4CF-4988-946F-72DB4AB3ED31}" name="Gifts" displayName="Gifts" ref="G48:J52" totalsRowCount="1" headerRowDxfId="90" dataDxfId="89" totalsRowDxfId="88">
  <autoFilter ref="G48:J51" xr:uid="{00000000-0009-0000-0100-000009000000}">
    <filterColumn colId="0" hiddenButton="1"/>
    <filterColumn colId="1" hiddenButton="1"/>
    <filterColumn colId="2" hiddenButton="1"/>
    <filterColumn colId="3" hiddenButton="1"/>
  </autoFilter>
  <tableColumns count="4">
    <tableColumn id="1" xr3:uid="{00000000-0010-0000-0800-000001000000}" name="GIFTS AND DONATIONS" totalsRowLabel="Subtotal" dataDxfId="86" totalsRowDxfId="87"/>
    <tableColumn id="2" xr3:uid="{00000000-0010-0000-0800-000002000000}" name="Projected Cost" dataDxfId="84" totalsRowDxfId="85"/>
    <tableColumn id="3" xr3:uid="{00000000-0010-0000-0800-000003000000}" name="Actual Cost" dataDxfId="82" totalsRowDxfId="83"/>
    <tableColumn id="4" xr3:uid="{00000000-0010-0000-0800-000004000000}" name="Difference" totalsRowFunction="sum" dataDxfId="80" totalsRowDxfId="81">
      <calculatedColumnFormula>Gifts[[#This Row],[Projected Cost]]-Gifts[[#This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Costs for Gifts and Donations in this table. Difference is auto calculated"/>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88A79651-B735-4727-BEDA-0D13CCD7F82B}" name="Pets" displayName="Pets" ref="B50:E56" totalsRowCount="1" headerRowDxfId="79" dataDxfId="78" totalsRowDxfId="77">
  <autoFilter ref="B50:E55" xr:uid="{00000000-0009-0000-0100-00000A000000}">
    <filterColumn colId="0" hiddenButton="1"/>
    <filterColumn colId="1" hiddenButton="1"/>
    <filterColumn colId="2" hiddenButton="1"/>
    <filterColumn colId="3" hiddenButton="1"/>
  </autoFilter>
  <tableColumns count="4">
    <tableColumn id="1" xr3:uid="{00000000-0010-0000-0900-000001000000}" name="PETS" totalsRowLabel="Subtotal" dataDxfId="75" totalsRowDxfId="76"/>
    <tableColumn id="2" xr3:uid="{00000000-0010-0000-0900-000002000000}" name="Projected Cost" dataDxfId="73" totalsRowDxfId="74"/>
    <tableColumn id="3" xr3:uid="{00000000-0010-0000-0900-000003000000}" name="Actual Cost" dataDxfId="71" totalsRowDxfId="72"/>
    <tableColumn id="4" xr3:uid="{00000000-0010-0000-0900-000004000000}" name="Difference" totalsRowFunction="sum" dataDxfId="69" totalsRowDxfId="70">
      <calculatedColumnFormula>Pets[[#This Row],[Projected Cost]]-Pets[[#This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Pets Costs in this table. Difference is auto calculated"/>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EC90180A-8088-45B4-839C-65500F8DB9B7}" name="Legal" displayName="Legal" ref="G54:J59" totalsRowCount="1" headerRowDxfId="68" dataDxfId="67" totalsRowDxfId="66">
  <autoFilter ref="G54:J58" xr:uid="{00000000-0009-0000-0100-00000B000000}">
    <filterColumn colId="0" hiddenButton="1"/>
    <filterColumn colId="1" hiddenButton="1"/>
    <filterColumn colId="2" hiddenButton="1"/>
    <filterColumn colId="3" hiddenButton="1"/>
  </autoFilter>
  <tableColumns count="4">
    <tableColumn id="1" xr3:uid="{00000000-0010-0000-0A00-000001000000}" name="LEGAL" totalsRowLabel="Subtotal" dataDxfId="64" totalsRowDxfId="65"/>
    <tableColumn id="2" xr3:uid="{00000000-0010-0000-0A00-000002000000}" name="Projected Cost" dataDxfId="62" totalsRowDxfId="63"/>
    <tableColumn id="3" xr3:uid="{00000000-0010-0000-0A00-000003000000}" name="Actual Cost" dataDxfId="60" totalsRowDxfId="61"/>
    <tableColumn id="4" xr3:uid="{00000000-0010-0000-0A00-000004000000}" name="Difference" totalsRowFunction="sum" dataDxfId="58" totalsRowDxfId="59">
      <calculatedColumnFormula>Legal[[#This Row],[Projected Cost]]-Legal[[#This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Legal Costs in this table. Difference is auto calculated"/>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FF33463E-8194-4417-B681-DADF732F5D54}" name="PersonalCare" displayName="PersonalCare" ref="B58:E66" totalsRowCount="1" headerRowDxfId="57" dataDxfId="56" totalsRowDxfId="55">
  <autoFilter ref="B58:E65" xr:uid="{00000000-0009-0000-0100-00000C000000}">
    <filterColumn colId="0" hiddenButton="1"/>
    <filterColumn colId="1" hiddenButton="1"/>
    <filterColumn colId="2" hiddenButton="1"/>
    <filterColumn colId="3" hiddenButton="1"/>
  </autoFilter>
  <tableColumns count="4">
    <tableColumn id="1" xr3:uid="{00000000-0010-0000-0B00-000001000000}" name="PERSONAL CARE" totalsRowLabel="Subtotal" dataDxfId="53" totalsRowDxfId="54"/>
    <tableColumn id="2" xr3:uid="{00000000-0010-0000-0B00-000002000000}" name="Projected Cost" dataDxfId="51" totalsRowDxfId="52"/>
    <tableColumn id="3" xr3:uid="{00000000-0010-0000-0B00-000003000000}" name="Actual Cost" dataDxfId="49" totalsRowDxfId="50"/>
    <tableColumn id="4" xr3:uid="{00000000-0010-0000-0B00-000004000000}" name="Difference" totalsRowFunction="sum" dataDxfId="47" totalsRowDxfId="48">
      <calculatedColumnFormula>PersonalCare[[#This Row],[Projected Cost]]-PersonalCare[[#This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Personal Care Costs in this table. Difference is auto calculated"/>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53BD6D70-C5B3-4C8E-A8FB-529A22E740E9}" name="Inventory_List_Table" displayName="Inventory_List_Table" ref="B3:L28" totalsRowShown="0" headerRowDxfId="232" dataDxfId="231">
  <autoFilter ref="B3:L28" xr:uid="{00000000-0009-0000-0100-000001000000}"/>
  <tableColumns count="11">
    <tableColumn id="1" xr3:uid="{00000000-0010-0000-0000-000001000000}" name="For Reorder" dataDxfId="230">
      <calculatedColumnFormula>IFERROR((Inventory_List_Table[[#This Row],[Quantity in Stock]]&lt;=Inventory_List_Table[[#This Row],[Reorder Level]])*(Inventory_List_Table[[#This Row],[Discontinued?]]="")*valHighlight,0)</calculatedColumnFormula>
    </tableColumn>
    <tableColumn id="2" xr3:uid="{00000000-0010-0000-0000-000002000000}" name="Inventory ID" dataDxfId="229"/>
    <tableColumn id="3" xr3:uid="{00000000-0010-0000-0000-000003000000}" name="Name" dataDxfId="228"/>
    <tableColumn id="4" xr3:uid="{00000000-0010-0000-0000-000004000000}" name="Description" dataDxfId="227"/>
    <tableColumn id="5" xr3:uid="{00000000-0010-0000-0000-000005000000}" name="Unit Price" dataDxfId="226"/>
    <tableColumn id="6" xr3:uid="{00000000-0010-0000-0000-000006000000}" name="Quantity in Stock" dataDxfId="225"/>
    <tableColumn id="7" xr3:uid="{00000000-0010-0000-0000-000007000000}" name="Inventory Value" dataDxfId="224">
      <calculatedColumnFormula>Inventory_List_Table[[#This Row],[Unit Price]]*Inventory_List_Table[[#This Row],[Quantity in Stock]]</calculatedColumnFormula>
    </tableColumn>
    <tableColumn id="8" xr3:uid="{00000000-0010-0000-0000-000008000000}" name="Reorder Level" dataDxfId="223"/>
    <tableColumn id="9" xr3:uid="{00000000-0010-0000-0000-000009000000}" name="Reorder Time in Days" dataDxfId="222"/>
    <tableColumn id="10" xr3:uid="{00000000-0010-0000-0000-00000A000000}" name="Quantity in Reorder" dataDxfId="221"/>
    <tableColumn id="11" xr3:uid="{00000000-0010-0000-0000-00000B000000}" name="Discontinued?" dataDxfId="220"/>
  </tableColumns>
  <tableStyleInfo name="Business Table"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6AC06064-792E-4915-8863-8653A73573A8}" name="Table1" displayName="Table1" ref="B7:I17" totalsRowCount="1" headerRowDxfId="219" dataDxfId="218" totalsRowDxfId="217">
  <autoFilter ref="B7:I16" xr:uid="{00000000-0009-0000-0100-000001000000}"/>
  <tableColumns count="8">
    <tableColumn id="1" xr3:uid="{00000000-0010-0000-0000-000001000000}" name="Date" totalsRowLabel="Total" dataDxfId="215" totalsRowDxfId="216"/>
    <tableColumn id="2" xr3:uid="{00000000-0010-0000-0000-000002000000}" name="Receipt No." totalsRowFunction="count" dataDxfId="213" totalsRowDxfId="214"/>
    <tableColumn id="3" xr3:uid="{00000000-0010-0000-0000-000003000000}" name="Description" dataDxfId="211" totalsRowDxfId="212"/>
    <tableColumn id="4" xr3:uid="{00000000-0010-0000-0000-000004000000}" name="Amount Deposited" totalsRowFunction="sum" dataDxfId="209" totalsRowDxfId="210"/>
    <tableColumn id="5" xr3:uid="{00000000-0010-0000-0000-000005000000}" name="Amount Withdrawn" totalsRowFunction="sum" dataDxfId="207" totalsRowDxfId="208"/>
    <tableColumn id="6" xr3:uid="{00000000-0010-0000-0000-000006000000}" name="Charged to" dataDxfId="205" totalsRowDxfId="206"/>
    <tableColumn id="7" xr3:uid="{00000000-0010-0000-0000-000007000000}" name="Received by" dataDxfId="203" totalsRowDxfId="204"/>
    <tableColumn id="8" xr3:uid="{00000000-0010-0000-0000-000008000000}" name="Approved by" dataDxfId="201" totalsRowDxfId="202"/>
  </tableColumns>
  <tableStyleInfo name="TableStyleLight4"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1D35B41B-1BB0-4FD2-9548-A513A9EBD745}" name="Salesperson_Table" displayName="Salesperson_Table" ref="B12:F13" totalsRowShown="0" headerRowDxfId="197" dataDxfId="196">
  <tableColumns count="5">
    <tableColumn id="1" xr3:uid="{00000000-0010-0000-0000-000001000000}" name="Salesperson" dataDxfId="195"/>
    <tableColumn id="2" xr3:uid="{00000000-0010-0000-0000-000002000000}" name="P.O. Number" dataDxfId="194"/>
    <tableColumn id="3" xr3:uid="{00000000-0010-0000-0000-000003000000}" name="Ship Date" dataDxfId="193"/>
    <tableColumn id="4" xr3:uid="{00000000-0010-0000-0000-000004000000}" name="F.O.B. Point" dataDxfId="192"/>
    <tableColumn id="5" xr3:uid="{00000000-0010-0000-0000-000005000000}" name="Terms" dataDxfId="191"/>
  </tableColumns>
  <tableStyleInfo name="Business Table"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73BEF278-EBA2-444E-9AED-EB97C3BF78CB}" name="SaleItems_Table" displayName="SaleItems_Table" ref="B15:F20" totalsRowShown="0" headerRowDxfId="190" dataDxfId="189">
  <tableColumns count="5">
    <tableColumn id="1" xr3:uid="{00000000-0010-0000-0100-000001000000}" name="Quantity" dataDxfId="188" dataCellStyle="Comma"/>
    <tableColumn id="2" xr3:uid="{00000000-0010-0000-0100-000002000000}" name="Description" dataDxfId="187"/>
    <tableColumn id="3" xr3:uid="{00000000-0010-0000-0100-000003000000}" name="Unit Price" dataDxfId="186"/>
    <tableColumn id="4" xr3:uid="{00000000-0010-0000-0100-000004000000}" name="Taxable?" dataDxfId="185"/>
    <tableColumn id="5" xr3:uid="{00000000-0010-0000-0100-000005000000}" name="Amount" dataDxfId="184">
      <calculatedColumnFormula>IFERROR(IF(OR(SaleItems_Table[[#This Row],[Quantity]]="",SaleItems_Table[[#This Row],[Unit Price]]=""),"",SaleItems_Table[[#This Row],[Quantity]]*SaleItems_Table[[#This Row],[Unit Price]]),"")</calculatedColumnFormula>
    </tableColumn>
  </tableColumns>
  <tableStyleInfo name="Business Table"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32F238AA-98C6-40E7-BE18-D6F61417F18A}" name="Housing" displayName="Housing" ref="B14:E25" totalsRowCount="1" headerRowDxfId="178" dataDxfId="177" totalsRowDxfId="176">
  <autoFilter ref="B14:E24" xr:uid="{00000000-0009-0000-0100-000001000000}">
    <filterColumn colId="0" hiddenButton="1"/>
    <filterColumn colId="1" hiddenButton="1"/>
    <filterColumn colId="2" hiddenButton="1"/>
    <filterColumn colId="3" hiddenButton="1"/>
  </autoFilter>
  <tableColumns count="4">
    <tableColumn id="1" xr3:uid="{00000000-0010-0000-0000-000001000000}" name="HOUSING" totalsRowLabel="Subtotal" dataDxfId="174" totalsRowDxfId="175"/>
    <tableColumn id="2" xr3:uid="{00000000-0010-0000-0000-000002000000}" name="Projected Cost" dataDxfId="172" totalsRowDxfId="173"/>
    <tableColumn id="3" xr3:uid="{00000000-0010-0000-0000-000003000000}" name="Actual Cost" dataDxfId="170" totalsRowDxfId="171"/>
    <tableColumn id="4" xr3:uid="{00000000-0010-0000-0000-000004000000}" name="Difference" totalsRowFunction="sum" dataDxfId="168" totalsRowDxfId="169">
      <calculatedColumnFormula>Housing[[#This Row],[Projected Cost]]-Housing[[#This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Housing Costs in this table. Difference is auto calculated"/>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C3E9B820-1FA5-4134-B930-EA242D37F676}" name="Entertainment" displayName="Entertainment" ref="G14:J24" totalsRowCount="1" headerRowDxfId="167" dataDxfId="166" totalsRowDxfId="165" headerRowCellStyle="Normal">
  <autoFilter ref="G14:J23" xr:uid="{00000000-0009-0000-0100-000002000000}">
    <filterColumn colId="0" hiddenButton="1"/>
    <filterColumn colId="1" hiddenButton="1"/>
    <filterColumn colId="2" hiddenButton="1"/>
    <filterColumn colId="3" hiddenButton="1"/>
  </autoFilter>
  <tableColumns count="4">
    <tableColumn id="1" xr3:uid="{00000000-0010-0000-0100-000001000000}" name="ENTERTAINMENT" totalsRowLabel="Subtotal" dataDxfId="163" totalsRowDxfId="164"/>
    <tableColumn id="2" xr3:uid="{00000000-0010-0000-0100-000002000000}" name="Projected Cost" dataDxfId="161" totalsRowDxfId="162"/>
    <tableColumn id="3" xr3:uid="{00000000-0010-0000-0100-000003000000}" name="Actual Cost" dataDxfId="159" totalsRowDxfId="160"/>
    <tableColumn id="4" xr3:uid="{00000000-0010-0000-0100-000004000000}" name="Difference" totalsRowFunction="sum" dataDxfId="157" totalsRowDxfId="158">
      <calculatedColumnFormula>Entertainment[[#This Row],[Projected Cost]]-Entertainment[[#This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Entertainment Costs in this table. Difference is auto calculated"/>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17B4AD7B-F9E8-407A-96E3-DB73747F7D6F}" name="Loans" displayName="Loans" ref="G26:J33" totalsRowCount="1" headerRowDxfId="156" dataDxfId="155" totalsRowDxfId="154">
  <autoFilter ref="G26:J32" xr:uid="{00000000-0009-0000-0100-000003000000}">
    <filterColumn colId="0" hiddenButton="1"/>
    <filterColumn colId="1" hiddenButton="1"/>
    <filterColumn colId="2" hiddenButton="1"/>
    <filterColumn colId="3" hiddenButton="1"/>
  </autoFilter>
  <tableColumns count="4">
    <tableColumn id="1" xr3:uid="{00000000-0010-0000-0200-000001000000}" name="LOANS" totalsRowLabel="Subtotal" dataDxfId="152" totalsRowDxfId="153"/>
    <tableColumn id="2" xr3:uid="{00000000-0010-0000-0200-000002000000}" name="Projected Cost" dataDxfId="150" totalsRowDxfId="151"/>
    <tableColumn id="3" xr3:uid="{00000000-0010-0000-0200-000003000000}" name="Actual Cost" dataDxfId="148" totalsRowDxfId="149"/>
    <tableColumn id="4" xr3:uid="{00000000-0010-0000-0200-000004000000}" name="Difference" totalsRowFunction="sum" dataDxfId="146" totalsRowDxfId="147">
      <calculatedColumnFormula>Loans[[#This Row],[Projected Cost]]-Loans[[#This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Loan Costs in this table. Difference is auto calculated"/>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A7462283-43EB-4A2E-8B1F-B0104B109DB8}" name="Transportation" displayName="Transportation" ref="B27:E35" totalsRowCount="1" headerRowDxfId="145" dataDxfId="144" totalsRowDxfId="143">
  <autoFilter ref="B27:E34" xr:uid="{00000000-0009-0000-0100-000004000000}">
    <filterColumn colId="0" hiddenButton="1"/>
    <filterColumn colId="1" hiddenButton="1"/>
    <filterColumn colId="2" hiddenButton="1"/>
    <filterColumn colId="3" hiddenButton="1"/>
  </autoFilter>
  <tableColumns count="4">
    <tableColumn id="1" xr3:uid="{00000000-0010-0000-0300-000001000000}" name="TRANSPORTATION" totalsRowLabel="Subtotal" dataDxfId="141" totalsRowDxfId="142"/>
    <tableColumn id="2" xr3:uid="{00000000-0010-0000-0300-000002000000}" name="Projected Cost" dataDxfId="139" totalsRowDxfId="140"/>
    <tableColumn id="3" xr3:uid="{00000000-0010-0000-0300-000003000000}" name="Actual Cost" dataDxfId="137" totalsRowDxfId="138"/>
    <tableColumn id="4" xr3:uid="{00000000-0010-0000-0300-000004000000}" name="Difference" totalsRowFunction="sum" dataDxfId="135" totalsRowDxfId="136">
      <calculatedColumnFormula>Transportation[[#This Row],[Projected Cost]]-Transportation[[#This Row],[Actual Cost]]</calculatedColumnFormula>
    </tableColumn>
  </tableColumns>
  <tableStyleInfo name="Address Book" showFirstColumn="1" showLastColumn="1" showRowStripes="1" showColumnStripes="0"/>
  <extLst>
    <ext xmlns:x14="http://schemas.microsoft.com/office/spreadsheetml/2009/9/main" uri="{504A1905-F514-4f6f-8877-14C23A59335A}">
      <x14:table altTextSummary="Enter Projected and Actual Transportation Costs in this table. Difference is auto calculated"/>
    </ext>
  </extLst>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5.xml"/><Relationship Id="rId1" Type="http://schemas.openxmlformats.org/officeDocument/2006/relationships/printerSettings" Target="../printerSettings/printerSettings4.bin"/><Relationship Id="rId4" Type="http://schemas.openxmlformats.org/officeDocument/2006/relationships/table" Target="../tables/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8" Type="http://schemas.openxmlformats.org/officeDocument/2006/relationships/table" Target="../tables/table11.xml"/><Relationship Id="rId13" Type="http://schemas.openxmlformats.org/officeDocument/2006/relationships/table" Target="../tables/table16.xml"/><Relationship Id="rId3" Type="http://schemas.openxmlformats.org/officeDocument/2006/relationships/table" Target="../tables/table6.xml"/><Relationship Id="rId7" Type="http://schemas.openxmlformats.org/officeDocument/2006/relationships/table" Target="../tables/table10.xml"/><Relationship Id="rId12" Type="http://schemas.openxmlformats.org/officeDocument/2006/relationships/table" Target="../tables/table15.xml"/><Relationship Id="rId2" Type="http://schemas.openxmlformats.org/officeDocument/2006/relationships/drawing" Target="../drawings/drawing7.xml"/><Relationship Id="rId1" Type="http://schemas.openxmlformats.org/officeDocument/2006/relationships/printerSettings" Target="../printerSettings/printerSettings6.bin"/><Relationship Id="rId6" Type="http://schemas.openxmlformats.org/officeDocument/2006/relationships/table" Target="../tables/table9.xml"/><Relationship Id="rId11" Type="http://schemas.openxmlformats.org/officeDocument/2006/relationships/table" Target="../tables/table14.xml"/><Relationship Id="rId5" Type="http://schemas.openxmlformats.org/officeDocument/2006/relationships/table" Target="../tables/table8.xml"/><Relationship Id="rId10" Type="http://schemas.openxmlformats.org/officeDocument/2006/relationships/table" Target="../tables/table13.xml"/><Relationship Id="rId4" Type="http://schemas.openxmlformats.org/officeDocument/2006/relationships/table" Target="../tables/table7.xml"/><Relationship Id="rId9" Type="http://schemas.openxmlformats.org/officeDocument/2006/relationships/table" Target="../tables/table12.xml"/><Relationship Id="rId14" Type="http://schemas.openxmlformats.org/officeDocument/2006/relationships/table" Target="../tables/table17.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A15A5E-2A5A-48ED-9972-BB15488B0955}">
  <sheetPr codeName="Sheet1"/>
  <dimension ref="A1:M27"/>
  <sheetViews>
    <sheetView showGridLines="0" tabSelected="1" workbookViewId="0">
      <selection activeCell="G27" sqref="G27"/>
    </sheetView>
  </sheetViews>
  <sheetFormatPr defaultColWidth="0" defaultRowHeight="12.5" zeroHeight="1"/>
  <cols>
    <col min="1" max="1" width="2.90625" customWidth="1"/>
    <col min="2" max="2" width="64.7265625" style="19" customWidth="1"/>
    <col min="3" max="13" width="8.7265625" customWidth="1"/>
    <col min="14" max="16384" width="8.7265625" hidden="1"/>
  </cols>
  <sheetData>
    <row r="1" spans="2:13" ht="60.5">
      <c r="B1" s="21" t="s">
        <v>16</v>
      </c>
      <c r="D1" s="23" t="s">
        <v>23</v>
      </c>
      <c r="E1" s="23"/>
      <c r="F1" s="23"/>
      <c r="G1" s="23"/>
      <c r="H1" s="23"/>
      <c r="I1" s="23"/>
      <c r="J1" s="23"/>
      <c r="K1" s="23"/>
      <c r="L1" s="23"/>
      <c r="M1" s="23"/>
    </row>
    <row r="2" spans="2:13" ht="17.5">
      <c r="B2" s="22" t="s">
        <v>17</v>
      </c>
      <c r="D2" s="17"/>
      <c r="E2" s="17"/>
      <c r="F2" s="17"/>
      <c r="G2" s="17"/>
      <c r="H2" s="17"/>
      <c r="I2" s="17"/>
      <c r="J2" s="17"/>
      <c r="K2" s="17"/>
      <c r="L2" s="17"/>
      <c r="M2" s="17"/>
    </row>
    <row r="3" spans="2:13" ht="10" customHeight="1">
      <c r="B3" s="18"/>
      <c r="D3" s="17"/>
      <c r="E3" s="17"/>
      <c r="F3" s="17"/>
      <c r="G3" s="17"/>
      <c r="H3" s="17"/>
      <c r="I3" s="17"/>
      <c r="J3" s="17"/>
      <c r="K3" s="17"/>
      <c r="L3" s="17"/>
      <c r="M3" s="17"/>
    </row>
    <row r="4" spans="2:13" ht="25">
      <c r="B4" s="20" t="s">
        <v>18</v>
      </c>
      <c r="D4" s="17"/>
      <c r="E4" s="17"/>
      <c r="F4" s="17"/>
      <c r="G4" s="17"/>
      <c r="H4" s="17"/>
      <c r="I4" s="17"/>
      <c r="J4" s="17"/>
      <c r="K4" s="17"/>
      <c r="L4" s="17"/>
      <c r="M4" s="17"/>
    </row>
    <row r="5" spans="2:13">
      <c r="D5" s="17"/>
      <c r="E5" s="17"/>
      <c r="F5" s="17"/>
      <c r="G5" s="17"/>
      <c r="H5" s="17"/>
      <c r="I5" s="17"/>
      <c r="J5" s="17"/>
      <c r="K5" s="17"/>
      <c r="L5" s="17"/>
      <c r="M5" s="17"/>
    </row>
    <row r="6" spans="2:13">
      <c r="D6" s="17"/>
      <c r="E6" s="17"/>
      <c r="F6" s="17"/>
      <c r="G6" s="17"/>
      <c r="H6" s="17"/>
      <c r="I6" s="17"/>
      <c r="J6" s="17"/>
      <c r="K6" s="17"/>
      <c r="L6" s="17"/>
      <c r="M6" s="17"/>
    </row>
    <row r="7" spans="2:13">
      <c r="D7" s="17"/>
      <c r="E7" s="17"/>
      <c r="F7" s="17"/>
      <c r="G7" s="17"/>
      <c r="H7" s="17"/>
      <c r="I7" s="17"/>
      <c r="J7" s="17"/>
      <c r="K7" s="17"/>
      <c r="L7" s="17"/>
      <c r="M7" s="17"/>
    </row>
    <row r="8" spans="2:13">
      <c r="D8" s="17"/>
      <c r="E8" s="17"/>
      <c r="F8" s="17"/>
      <c r="G8" s="17"/>
      <c r="H8" s="17"/>
      <c r="I8" s="17"/>
      <c r="J8" s="17"/>
      <c r="K8" s="17"/>
      <c r="L8" s="17"/>
      <c r="M8" s="17"/>
    </row>
    <row r="9" spans="2:13">
      <c r="D9" s="17"/>
      <c r="E9" s="17"/>
      <c r="F9" s="17"/>
      <c r="G9" s="17"/>
      <c r="H9" s="17"/>
      <c r="I9" s="17"/>
      <c r="J9" s="17"/>
      <c r="K9" s="17"/>
      <c r="L9" s="17"/>
      <c r="M9" s="17"/>
    </row>
    <row r="10" spans="2:13">
      <c r="D10" s="17"/>
      <c r="E10" s="17"/>
      <c r="F10" s="17"/>
      <c r="G10" s="17"/>
      <c r="H10" s="17"/>
      <c r="I10" s="17"/>
      <c r="J10" s="17"/>
      <c r="K10" s="17"/>
      <c r="L10" s="17"/>
      <c r="M10" s="17"/>
    </row>
    <row r="11" spans="2:13" ht="17.5">
      <c r="B11" s="22" t="s">
        <v>20</v>
      </c>
      <c r="D11" s="17"/>
      <c r="E11" s="17"/>
      <c r="F11" s="17"/>
      <c r="G11" s="17"/>
      <c r="H11" s="17"/>
      <c r="I11" s="17"/>
      <c r="J11" s="17"/>
      <c r="K11" s="17"/>
      <c r="L11" s="17"/>
      <c r="M11" s="17"/>
    </row>
    <row r="12" spans="2:13" ht="11" customHeight="1">
      <c r="B12" s="22"/>
      <c r="D12" s="17"/>
      <c r="E12" s="17"/>
      <c r="F12" s="17"/>
      <c r="G12" s="17"/>
      <c r="H12" s="17"/>
      <c r="I12" s="17"/>
      <c r="J12" s="17"/>
      <c r="K12" s="17"/>
      <c r="L12" s="17"/>
      <c r="M12" s="17"/>
    </row>
    <row r="13" spans="2:13">
      <c r="B13" s="20" t="s">
        <v>19</v>
      </c>
      <c r="D13" s="17"/>
      <c r="E13" s="17"/>
      <c r="F13" s="17"/>
      <c r="G13" s="17"/>
      <c r="H13" s="17"/>
      <c r="I13" s="17"/>
      <c r="J13" s="17"/>
      <c r="K13" s="17"/>
      <c r="L13" s="17"/>
      <c r="M13" s="17"/>
    </row>
    <row r="14" spans="2:13">
      <c r="D14" s="17"/>
      <c r="E14" s="17"/>
      <c r="F14" s="17"/>
      <c r="G14" s="17"/>
      <c r="H14" s="17"/>
      <c r="I14" s="17"/>
      <c r="J14" s="17"/>
      <c r="K14" s="17"/>
      <c r="L14" s="17"/>
      <c r="M14" s="17"/>
    </row>
    <row r="15" spans="2:13">
      <c r="D15" s="17"/>
      <c r="E15" s="17"/>
      <c r="F15" s="17"/>
      <c r="G15" s="17"/>
      <c r="H15" s="17"/>
      <c r="I15" s="17"/>
      <c r="J15" s="17"/>
      <c r="K15" s="17"/>
      <c r="L15" s="17"/>
      <c r="M15" s="17"/>
    </row>
    <row r="16" spans="2:13">
      <c r="D16" s="17"/>
      <c r="E16" s="17"/>
      <c r="F16" s="17"/>
      <c r="G16" s="17"/>
      <c r="H16" s="17"/>
      <c r="I16" s="17"/>
      <c r="J16" s="17"/>
      <c r="K16" s="17"/>
      <c r="L16" s="17"/>
      <c r="M16" s="17"/>
    </row>
    <row r="17" spans="2:13">
      <c r="D17" s="17"/>
      <c r="E17" s="17"/>
      <c r="F17" s="17"/>
      <c r="G17" s="17"/>
      <c r="H17" s="17"/>
      <c r="I17" s="17"/>
      <c r="J17" s="17"/>
      <c r="K17" s="17"/>
      <c r="L17" s="17"/>
      <c r="M17" s="17"/>
    </row>
    <row r="18" spans="2:13">
      <c r="D18" s="17"/>
      <c r="E18" s="17"/>
      <c r="F18" s="17"/>
      <c r="G18" s="17"/>
      <c r="H18" s="17"/>
      <c r="I18" s="17"/>
      <c r="J18" s="17"/>
      <c r="K18" s="17"/>
      <c r="L18" s="17"/>
      <c r="M18" s="17"/>
    </row>
    <row r="19" spans="2:13" ht="17.5">
      <c r="B19" s="22" t="s">
        <v>21</v>
      </c>
      <c r="D19" s="17"/>
      <c r="E19" s="17"/>
      <c r="F19" s="17"/>
      <c r="G19" s="17"/>
      <c r="H19" s="17"/>
      <c r="I19" s="17"/>
      <c r="J19" s="17"/>
      <c r="K19" s="17"/>
      <c r="L19" s="17"/>
      <c r="M19" s="17"/>
    </row>
    <row r="20" spans="2:13" ht="17.5">
      <c r="B20" s="22"/>
      <c r="D20" s="17"/>
      <c r="E20" s="17"/>
      <c r="F20" s="17"/>
      <c r="G20" s="17"/>
      <c r="H20" s="17"/>
      <c r="I20" s="17"/>
      <c r="J20" s="17"/>
      <c r="K20" s="17"/>
      <c r="L20" s="17"/>
      <c r="M20" s="17"/>
    </row>
    <row r="21" spans="2:13" ht="50">
      <c r="B21" s="20" t="s">
        <v>22</v>
      </c>
      <c r="D21" s="17"/>
      <c r="E21" s="17"/>
      <c r="F21" s="17"/>
      <c r="G21" s="17"/>
      <c r="H21" s="17"/>
      <c r="I21" s="17"/>
      <c r="J21" s="17"/>
      <c r="K21" s="17"/>
      <c r="L21" s="17"/>
      <c r="M21" s="17"/>
    </row>
    <row r="22" spans="2:13">
      <c r="D22" s="17"/>
      <c r="E22" s="17"/>
      <c r="F22" s="17"/>
      <c r="G22" s="17"/>
      <c r="H22" s="17"/>
      <c r="I22" s="17"/>
      <c r="J22" s="17"/>
      <c r="K22" s="17"/>
      <c r="L22" s="17"/>
      <c r="M22" s="17"/>
    </row>
    <row r="23" spans="2:13">
      <c r="D23" s="17"/>
      <c r="E23" s="17"/>
      <c r="F23" s="17"/>
      <c r="G23" s="17"/>
      <c r="H23" s="17"/>
      <c r="I23" s="17"/>
      <c r="J23" s="17"/>
      <c r="K23" s="17"/>
      <c r="L23" s="17"/>
      <c r="M23" s="17"/>
    </row>
    <row r="24" spans="2:13">
      <c r="D24" s="17"/>
      <c r="E24" s="17"/>
      <c r="F24" s="17"/>
      <c r="G24" s="17"/>
      <c r="H24" s="17"/>
      <c r="I24" s="17"/>
      <c r="J24" s="17"/>
      <c r="K24" s="17"/>
      <c r="L24" s="17"/>
      <c r="M24" s="17"/>
    </row>
    <row r="25" spans="2:13">
      <c r="D25" s="17"/>
      <c r="E25" s="17"/>
      <c r="F25" s="17"/>
      <c r="G25" s="17"/>
      <c r="H25" s="17"/>
      <c r="I25" s="17"/>
      <c r="J25" s="17"/>
      <c r="K25" s="17"/>
      <c r="L25" s="17"/>
      <c r="M25" s="17"/>
    </row>
    <row r="26" spans="2:13">
      <c r="D26" s="17"/>
      <c r="E26" s="17"/>
      <c r="F26" s="17"/>
      <c r="G26" s="17"/>
      <c r="H26" s="17"/>
      <c r="I26" s="17"/>
      <c r="J26" s="17"/>
      <c r="K26" s="17"/>
      <c r="L26" s="17"/>
      <c r="M26" s="17"/>
    </row>
    <row r="27" spans="2:13">
      <c r="D27" s="17"/>
      <c r="E27" s="17"/>
      <c r="F27" s="17"/>
      <c r="G27" s="17"/>
      <c r="H27" s="17"/>
      <c r="I27" s="17"/>
      <c r="J27" s="17"/>
      <c r="K27" s="17"/>
      <c r="L27" s="17"/>
      <c r="M27" s="17"/>
    </row>
  </sheetData>
  <sheetProtection sheet="1" objects="1" scenarios="1" selectLockedCells="1" selectUnlockedCells="1"/>
  <mergeCells count="1">
    <mergeCell ref="D1:M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0009B2-FDCC-493A-A85F-FD0094CA0BB3}">
  <sheetPr codeName="Sheet2"/>
  <dimension ref="B1:D21"/>
  <sheetViews>
    <sheetView showGridLines="0" zoomScaleNormal="100" workbookViewId="0">
      <selection activeCell="G2" sqref="G2"/>
    </sheetView>
  </sheetViews>
  <sheetFormatPr defaultRowHeight="14.5"/>
  <cols>
    <col min="1" max="1" width="2.1796875" style="25" customWidth="1"/>
    <col min="2" max="2" width="59.26953125" style="25" customWidth="1"/>
    <col min="3" max="3" width="29.36328125" style="25" customWidth="1"/>
    <col min="4" max="4" width="2.1796875" style="25" customWidth="1"/>
    <col min="5" max="16384" width="8.7265625" style="25"/>
  </cols>
  <sheetData>
    <row r="1" spans="2:4" ht="116.15" customHeight="1">
      <c r="D1" s="25" t="s">
        <v>24</v>
      </c>
    </row>
    <row r="2" spans="2:4" ht="36.65" customHeight="1">
      <c r="B2" s="39" t="s">
        <v>25</v>
      </c>
    </row>
    <row r="3" spans="2:4" s="40" customFormat="1" ht="15.5">
      <c r="B3" s="41" t="s">
        <v>26</v>
      </c>
    </row>
    <row r="4" spans="2:4" ht="60" customHeight="1">
      <c r="B4" s="39" t="s">
        <v>27</v>
      </c>
      <c r="C4" s="39" t="s">
        <v>28</v>
      </c>
    </row>
    <row r="5" spans="2:4">
      <c r="B5" s="25" t="s">
        <v>29</v>
      </c>
      <c r="C5" s="38" t="s">
        <v>30</v>
      </c>
    </row>
    <row r="6" spans="2:4">
      <c r="B6" s="25" t="s">
        <v>31</v>
      </c>
      <c r="C6" s="38"/>
    </row>
    <row r="7" spans="2:4" s="37" customFormat="1" ht="50.15" customHeight="1">
      <c r="B7" s="37" t="s">
        <v>32</v>
      </c>
      <c r="C7" s="38"/>
    </row>
    <row r="8" spans="2:4" ht="27.9" customHeight="1">
      <c r="B8" s="36" t="s">
        <v>33</v>
      </c>
      <c r="C8" s="36" t="s">
        <v>34</v>
      </c>
    </row>
    <row r="9" spans="2:4" s="33" customFormat="1" ht="27.9" customHeight="1">
      <c r="B9" s="35"/>
      <c r="C9" s="34"/>
    </row>
    <row r="10" spans="2:4" s="33" customFormat="1" ht="27.9" customHeight="1">
      <c r="B10" s="35"/>
      <c r="C10" s="34"/>
    </row>
    <row r="11" spans="2:4" s="33" customFormat="1" ht="27.9" customHeight="1">
      <c r="B11" s="35"/>
      <c r="C11" s="34"/>
    </row>
    <row r="12" spans="2:4" s="33" customFormat="1" ht="27.9" customHeight="1">
      <c r="B12" s="35"/>
      <c r="C12" s="34"/>
    </row>
    <row r="13" spans="2:4" ht="27.9" customHeight="1"/>
    <row r="14" spans="2:4" ht="27.9" customHeight="1">
      <c r="B14" s="30" t="s">
        <v>35</v>
      </c>
      <c r="C14" s="32">
        <f>SUM(Table_InvoiceDetails3[Amount])</f>
        <v>0</v>
      </c>
    </row>
    <row r="15" spans="2:4" ht="27.9" customHeight="1">
      <c r="B15" s="30" t="s">
        <v>36</v>
      </c>
      <c r="C15" s="31"/>
    </row>
    <row r="16" spans="2:4" ht="27.9" customHeight="1">
      <c r="B16" s="30" t="s">
        <v>37</v>
      </c>
      <c r="C16" s="29"/>
    </row>
    <row r="17" spans="2:3" ht="27.9" customHeight="1">
      <c r="B17" s="28" t="s">
        <v>38</v>
      </c>
      <c r="C17" s="27">
        <f>IFERROR(C14*(1+C15)+C16,"")</f>
        <v>0</v>
      </c>
    </row>
    <row r="18" spans="2:3" ht="42" customHeight="1">
      <c r="B18" s="26" t="s">
        <v>39</v>
      </c>
    </row>
    <row r="19" spans="2:3" ht="25.5" customHeight="1">
      <c r="B19" s="25" t="s">
        <v>40</v>
      </c>
    </row>
    <row r="20" spans="2:3">
      <c r="B20" s="25" t="s">
        <v>41</v>
      </c>
    </row>
    <row r="21" spans="2:3">
      <c r="B21" s="25" t="s">
        <v>42</v>
      </c>
    </row>
  </sheetData>
  <mergeCells count="1">
    <mergeCell ref="C5:C7"/>
  </mergeCells>
  <dataValidations count="17">
    <dataValidation allowBlank="1" showInputMessage="1" showErrorMessage="1" prompt="Enter Item Description in this column" sqref="B8" xr:uid="{00000000-0002-0000-0000-000010000000}"/>
    <dataValidation allowBlank="1" showInputMessage="1" showErrorMessage="1" prompt="Enter Amount in this column. Enter Tax Rate &amp; any Other Costs in cells below the table to calculate Subtotal and Total Cost." sqref="C8" xr:uid="{00000000-0002-0000-0000-00000F000000}"/>
    <dataValidation allowBlank="1" showInputMessage="1" showErrorMessage="1" prompt="Subtotal is automatically calculated in cell at right" sqref="B14" xr:uid="{00000000-0002-0000-0000-00000E000000}"/>
    <dataValidation allowBlank="1" showInputMessage="1" showErrorMessage="1" prompt="Enter Tax Rate in cell at right" sqref="B15" xr:uid="{00000000-0002-0000-0000-00000D000000}"/>
    <dataValidation allowBlank="1" showInputMessage="1" showErrorMessage="1" prompt="Enter any Other Costs in cell at right" sqref="B16" xr:uid="{00000000-0002-0000-0000-00000C000000}"/>
    <dataValidation allowBlank="1" showInputMessage="1" showErrorMessage="1" prompt="Total Cost is automatically calculated in cell at right" sqref="B17" xr:uid="{00000000-0002-0000-0000-00000B000000}"/>
    <dataValidation allowBlank="1" showInputMessage="1" showErrorMessage="1" prompt="Subtotal is automatically calculated in this cell" sqref="C14" xr:uid="{00000000-0002-0000-0000-00000A000000}"/>
    <dataValidation allowBlank="1" showInputMessage="1" showErrorMessage="1" prompt="Enter Tax Rate in this cell" sqref="C15" xr:uid="{00000000-0002-0000-0000-000009000000}"/>
    <dataValidation allowBlank="1" showInputMessage="1" showErrorMessage="1" prompt="Enter any Other Costs in this cell" sqref="C16" xr:uid="{00000000-0002-0000-0000-000008000000}"/>
    <dataValidation allowBlank="1" showInputMessage="1" showErrorMessage="1" prompt="Total Cost is automatically calculated in this cell" sqref="C17" xr:uid="{00000000-0002-0000-0000-000007000000}"/>
    <dataValidation allowBlank="1" showInputMessage="1" showErrorMessage="1" prompt="Update this cell with correct Payable To Company Name" sqref="B18" xr:uid="{00000000-0002-0000-0000-000006000000}"/>
    <dataValidation allowBlank="1" showInputMessage="1" showErrorMessage="1" prompt="Enter Contact Name, Phone Number, and Email in this cell" sqref="B20" xr:uid="{00000000-0002-0000-0000-000005000000}"/>
    <dataValidation allowBlank="1" showInputMessage="1" showErrorMessage="1" prompt="Enter Invoice Product Description below" sqref="C4" xr:uid="{00000000-0002-0000-0000-000004000000}"/>
    <dataValidation allowBlank="1" showInputMessage="1" showErrorMessage="1" prompt="Enter Bill to Customer details below" sqref="B4" xr:uid="{00000000-0002-0000-0000-000003000000}"/>
    <dataValidation allowBlank="1" showInputMessage="1" showErrorMessage="1" prompt="Enter Invoice Date in this cell" sqref="B3" xr:uid="{00000000-0002-0000-0000-000002000000}"/>
    <dataValidation allowBlank="1" showInputMessage="1" showErrorMessage="1" prompt="Enter Invoice Number in this cell" sqref="B2" xr:uid="{00000000-0002-0000-0000-000001000000}"/>
    <dataValidation allowBlank="1" showInputMessage="1" showErrorMessage="1" promptTitle="Invoice Template" prompt="_x000a_Enter Invoice Details, Item Descriptions, Amount, Tax Rate, and any Other Costs. Subtotal and Total Cost are automatically calculated." sqref="A1" xr:uid="{00000000-0002-0000-0000-000000000000}"/>
  </dataValidations>
  <printOptions horizontalCentered="1"/>
  <pageMargins left="0.7" right="0.7" top="0.75" bottom="0.75" header="0.3" footer="0.3"/>
  <pageSetup orientation="portrait" r:id="rId1"/>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A5276-B383-4DAF-80BE-C52E175777DE}">
  <sheetPr codeName="Sheet3">
    <pageSetUpPr fitToPage="1"/>
  </sheetPr>
  <dimension ref="B1:M28"/>
  <sheetViews>
    <sheetView showGridLines="0" zoomScaleNormal="100" workbookViewId="0">
      <selection activeCell="E8" sqref="E8"/>
    </sheetView>
  </sheetViews>
  <sheetFormatPr defaultColWidth="10.453125" defaultRowHeight="24" customHeight="1"/>
  <cols>
    <col min="1" max="1" width="2.1796875" style="42" customWidth="1"/>
    <col min="2" max="2" width="8.08984375" style="45" customWidth="1"/>
    <col min="3" max="3" width="15.1796875" style="43" customWidth="1"/>
    <col min="4" max="5" width="19.90625" style="43" customWidth="1"/>
    <col min="6" max="11" width="12.81640625" style="44" customWidth="1"/>
    <col min="12" max="12" width="15" style="43" customWidth="1"/>
    <col min="13" max="13" width="2.1796875" style="42" customWidth="1"/>
    <col min="14" max="16384" width="10.453125" style="42"/>
  </cols>
  <sheetData>
    <row r="1" spans="2:13" s="53" customFormat="1" ht="116.25" customHeight="1">
      <c r="B1" s="56"/>
      <c r="C1" s="55"/>
      <c r="D1" s="55"/>
      <c r="E1" s="55"/>
      <c r="G1" s="54"/>
      <c r="I1" s="54"/>
      <c r="J1" s="54"/>
      <c r="M1" s="53" t="s">
        <v>24</v>
      </c>
    </row>
    <row r="2" spans="2:13" ht="23.25" customHeight="1">
      <c r="C2" s="52"/>
      <c r="D2" s="52"/>
      <c r="E2" s="52"/>
      <c r="F2" s="42"/>
      <c r="G2" s="51"/>
      <c r="H2" s="42"/>
      <c r="I2" s="51"/>
      <c r="J2" s="51"/>
      <c r="K2" s="50" t="s">
        <v>130</v>
      </c>
      <c r="L2" s="49" t="s">
        <v>49</v>
      </c>
    </row>
    <row r="3" spans="2:13" s="45" customFormat="1" ht="50.15" customHeight="1">
      <c r="B3" s="47" t="s">
        <v>129</v>
      </c>
      <c r="C3" s="47" t="s">
        <v>128</v>
      </c>
      <c r="D3" s="47" t="s">
        <v>127</v>
      </c>
      <c r="E3" s="47" t="s">
        <v>126</v>
      </c>
      <c r="F3" s="48" t="s">
        <v>125</v>
      </c>
      <c r="G3" s="47" t="s">
        <v>124</v>
      </c>
      <c r="H3" s="48" t="s">
        <v>123</v>
      </c>
      <c r="I3" s="47" t="s">
        <v>122</v>
      </c>
      <c r="J3" s="47" t="s">
        <v>121</v>
      </c>
      <c r="K3" s="47" t="s">
        <v>120</v>
      </c>
      <c r="L3" s="47" t="s">
        <v>119</v>
      </c>
    </row>
    <row r="4" spans="2:13" ht="24" customHeight="1">
      <c r="B4" s="45">
        <f>IFERROR((Inventory_List_Table[[#This Row],[Quantity in Stock]]&lt;=Inventory_List_Table[[#This Row],[Reorder Level]])*(Inventory_List_Table[[#This Row],[Discontinued?]]="")*valHighlight,0)</f>
        <v>1</v>
      </c>
      <c r="C4" s="43" t="s">
        <v>118</v>
      </c>
      <c r="D4" s="43" t="s">
        <v>117</v>
      </c>
      <c r="E4" s="43" t="s">
        <v>116</v>
      </c>
      <c r="F4" s="46">
        <v>51</v>
      </c>
      <c r="G4" s="44">
        <v>25</v>
      </c>
      <c r="H4" s="46">
        <f>Inventory_List_Table[[#This Row],[Unit Price]]*Inventory_List_Table[[#This Row],[Quantity in Stock]]</f>
        <v>1275</v>
      </c>
      <c r="I4" s="44">
        <v>29</v>
      </c>
      <c r="J4" s="44">
        <v>13</v>
      </c>
      <c r="K4" s="44">
        <v>50</v>
      </c>
    </row>
    <row r="5" spans="2:13" ht="24" customHeight="1">
      <c r="B5" s="45">
        <f>IFERROR((Inventory_List_Table[[#This Row],[Quantity in Stock]]&lt;=Inventory_List_Table[[#This Row],[Reorder Level]])*(Inventory_List_Table[[#This Row],[Discontinued?]]="")*valHighlight,0)</f>
        <v>1</v>
      </c>
      <c r="C5" s="43" t="s">
        <v>115</v>
      </c>
      <c r="D5" s="43" t="s">
        <v>114</v>
      </c>
      <c r="E5" s="43" t="s">
        <v>113</v>
      </c>
      <c r="F5" s="46">
        <v>93</v>
      </c>
      <c r="G5" s="44">
        <v>132</v>
      </c>
      <c r="H5" s="46">
        <f>Inventory_List_Table[[#This Row],[Unit Price]]*Inventory_List_Table[[#This Row],[Quantity in Stock]]</f>
        <v>12276</v>
      </c>
      <c r="I5" s="44">
        <v>231</v>
      </c>
      <c r="J5" s="44">
        <v>4</v>
      </c>
      <c r="K5" s="44">
        <v>50</v>
      </c>
    </row>
    <row r="6" spans="2:13" ht="24" customHeight="1">
      <c r="B6" s="45">
        <f>IFERROR((Inventory_List_Table[[#This Row],[Quantity in Stock]]&lt;=Inventory_List_Table[[#This Row],[Reorder Level]])*(Inventory_List_Table[[#This Row],[Discontinued?]]="")*valHighlight,0)</f>
        <v>0</v>
      </c>
      <c r="C6" s="43" t="s">
        <v>112</v>
      </c>
      <c r="D6" s="43" t="s">
        <v>111</v>
      </c>
      <c r="E6" s="43" t="s">
        <v>110</v>
      </c>
      <c r="F6" s="46">
        <v>57</v>
      </c>
      <c r="G6" s="44">
        <v>151</v>
      </c>
      <c r="H6" s="46">
        <f>Inventory_List_Table[[#This Row],[Unit Price]]*Inventory_List_Table[[#This Row],[Quantity in Stock]]</f>
        <v>8607</v>
      </c>
      <c r="I6" s="44">
        <v>114</v>
      </c>
      <c r="J6" s="44">
        <v>11</v>
      </c>
      <c r="K6" s="44">
        <v>150</v>
      </c>
    </row>
    <row r="7" spans="2:13" ht="24" customHeight="1">
      <c r="B7" s="45">
        <f>IFERROR((Inventory_List_Table[[#This Row],[Quantity in Stock]]&lt;=Inventory_List_Table[[#This Row],[Reorder Level]])*(Inventory_List_Table[[#This Row],[Discontinued?]]="")*valHighlight,0)</f>
        <v>0</v>
      </c>
      <c r="C7" s="43" t="s">
        <v>109</v>
      </c>
      <c r="D7" s="43" t="s">
        <v>108</v>
      </c>
      <c r="E7" s="43" t="s">
        <v>107</v>
      </c>
      <c r="F7" s="46">
        <v>19</v>
      </c>
      <c r="G7" s="44">
        <v>186</v>
      </c>
      <c r="H7" s="46">
        <f>Inventory_List_Table[[#This Row],[Unit Price]]*Inventory_List_Table[[#This Row],[Quantity in Stock]]</f>
        <v>3534</v>
      </c>
      <c r="I7" s="44">
        <v>158</v>
      </c>
      <c r="J7" s="44">
        <v>6</v>
      </c>
      <c r="K7" s="44">
        <v>50</v>
      </c>
    </row>
    <row r="8" spans="2:13" ht="24" customHeight="1">
      <c r="B8" s="45">
        <f>IFERROR((Inventory_List_Table[[#This Row],[Quantity in Stock]]&lt;=Inventory_List_Table[[#This Row],[Reorder Level]])*(Inventory_List_Table[[#This Row],[Discontinued?]]="")*valHighlight,0)</f>
        <v>0</v>
      </c>
      <c r="C8" s="43" t="s">
        <v>106</v>
      </c>
      <c r="D8" s="43" t="s">
        <v>105</v>
      </c>
      <c r="E8" s="43" t="s">
        <v>104</v>
      </c>
      <c r="F8" s="46">
        <v>75</v>
      </c>
      <c r="G8" s="44">
        <v>62</v>
      </c>
      <c r="H8" s="46">
        <f>Inventory_List_Table[[#This Row],[Unit Price]]*Inventory_List_Table[[#This Row],[Quantity in Stock]]</f>
        <v>4650</v>
      </c>
      <c r="I8" s="44">
        <v>39</v>
      </c>
      <c r="J8" s="44">
        <v>12</v>
      </c>
      <c r="K8" s="44">
        <v>50</v>
      </c>
    </row>
    <row r="9" spans="2:13" ht="24" customHeight="1">
      <c r="B9" s="45">
        <f>IFERROR((Inventory_List_Table[[#This Row],[Quantity in Stock]]&lt;=Inventory_List_Table[[#This Row],[Reorder Level]])*(Inventory_List_Table[[#This Row],[Discontinued?]]="")*valHighlight,0)</f>
        <v>1</v>
      </c>
      <c r="C9" s="43" t="s">
        <v>103</v>
      </c>
      <c r="D9" s="43" t="s">
        <v>102</v>
      </c>
      <c r="E9" s="43" t="s">
        <v>101</v>
      </c>
      <c r="F9" s="46">
        <v>11</v>
      </c>
      <c r="G9" s="44">
        <v>5</v>
      </c>
      <c r="H9" s="46">
        <f>Inventory_List_Table[[#This Row],[Unit Price]]*Inventory_List_Table[[#This Row],[Quantity in Stock]]</f>
        <v>55</v>
      </c>
      <c r="I9" s="44">
        <v>9</v>
      </c>
      <c r="J9" s="44">
        <v>13</v>
      </c>
      <c r="K9" s="44">
        <v>150</v>
      </c>
    </row>
    <row r="10" spans="2:13" ht="24" customHeight="1">
      <c r="B10" s="45">
        <f>IFERROR((Inventory_List_Table[[#This Row],[Quantity in Stock]]&lt;=Inventory_List_Table[[#This Row],[Reorder Level]])*(Inventory_List_Table[[#This Row],[Discontinued?]]="")*valHighlight,0)</f>
        <v>0</v>
      </c>
      <c r="C10" s="43" t="s">
        <v>100</v>
      </c>
      <c r="D10" s="43" t="s">
        <v>99</v>
      </c>
      <c r="E10" s="43" t="s">
        <v>98</v>
      </c>
      <c r="F10" s="46">
        <v>56</v>
      </c>
      <c r="G10" s="44">
        <v>58</v>
      </c>
      <c r="H10" s="46">
        <f>Inventory_List_Table[[#This Row],[Unit Price]]*Inventory_List_Table[[#This Row],[Quantity in Stock]]</f>
        <v>3248</v>
      </c>
      <c r="I10" s="44">
        <v>109</v>
      </c>
      <c r="J10" s="44">
        <v>7</v>
      </c>
      <c r="K10" s="44">
        <v>100</v>
      </c>
      <c r="L10" s="43" t="s">
        <v>49</v>
      </c>
    </row>
    <row r="11" spans="2:13" ht="24" customHeight="1">
      <c r="B11" s="45">
        <f>IFERROR((Inventory_List_Table[[#This Row],[Quantity in Stock]]&lt;=Inventory_List_Table[[#This Row],[Reorder Level]])*(Inventory_List_Table[[#This Row],[Discontinued?]]="")*valHighlight,0)</f>
        <v>1</v>
      </c>
      <c r="C11" s="43" t="s">
        <v>97</v>
      </c>
      <c r="D11" s="43" t="s">
        <v>96</v>
      </c>
      <c r="E11" s="43" t="s">
        <v>95</v>
      </c>
      <c r="F11" s="46">
        <v>38</v>
      </c>
      <c r="G11" s="44">
        <v>101</v>
      </c>
      <c r="H11" s="46">
        <f>Inventory_List_Table[[#This Row],[Unit Price]]*Inventory_List_Table[[#This Row],[Quantity in Stock]]</f>
        <v>3838</v>
      </c>
      <c r="I11" s="44">
        <v>162</v>
      </c>
      <c r="J11" s="44">
        <v>3</v>
      </c>
      <c r="K11" s="44">
        <v>100</v>
      </c>
    </row>
    <row r="12" spans="2:13" ht="24" customHeight="1">
      <c r="B12" s="45">
        <f>IFERROR((Inventory_List_Table[[#This Row],[Quantity in Stock]]&lt;=Inventory_List_Table[[#This Row],[Reorder Level]])*(Inventory_List_Table[[#This Row],[Discontinued?]]="")*valHighlight,0)</f>
        <v>0</v>
      </c>
      <c r="C12" s="43" t="s">
        <v>94</v>
      </c>
      <c r="D12" s="43" t="s">
        <v>93</v>
      </c>
      <c r="E12" s="43" t="s">
        <v>92</v>
      </c>
      <c r="F12" s="46">
        <v>59</v>
      </c>
      <c r="G12" s="44">
        <v>122</v>
      </c>
      <c r="H12" s="46">
        <f>Inventory_List_Table[[#This Row],[Unit Price]]*Inventory_List_Table[[#This Row],[Quantity in Stock]]</f>
        <v>7198</v>
      </c>
      <c r="I12" s="44">
        <v>82</v>
      </c>
      <c r="J12" s="44">
        <v>3</v>
      </c>
      <c r="K12" s="44">
        <v>150</v>
      </c>
    </row>
    <row r="13" spans="2:13" ht="24" customHeight="1">
      <c r="B13" s="45">
        <f>IFERROR((Inventory_List_Table[[#This Row],[Quantity in Stock]]&lt;=Inventory_List_Table[[#This Row],[Reorder Level]])*(Inventory_List_Table[[#This Row],[Discontinued?]]="")*valHighlight,0)</f>
        <v>1</v>
      </c>
      <c r="C13" s="43" t="s">
        <v>91</v>
      </c>
      <c r="D13" s="43" t="s">
        <v>90</v>
      </c>
      <c r="E13" s="43" t="s">
        <v>89</v>
      </c>
      <c r="F13" s="46">
        <v>50</v>
      </c>
      <c r="G13" s="44">
        <v>175</v>
      </c>
      <c r="H13" s="46">
        <f>Inventory_List_Table[[#This Row],[Unit Price]]*Inventory_List_Table[[#This Row],[Quantity in Stock]]</f>
        <v>8750</v>
      </c>
      <c r="I13" s="44">
        <v>283</v>
      </c>
      <c r="J13" s="44">
        <v>8</v>
      </c>
      <c r="K13" s="44">
        <v>150</v>
      </c>
    </row>
    <row r="14" spans="2:13" ht="24" customHeight="1">
      <c r="B14" s="45">
        <f>IFERROR((Inventory_List_Table[[#This Row],[Quantity in Stock]]&lt;=Inventory_List_Table[[#This Row],[Reorder Level]])*(Inventory_List_Table[[#This Row],[Discontinued?]]="")*valHighlight,0)</f>
        <v>1</v>
      </c>
      <c r="C14" s="43" t="s">
        <v>88</v>
      </c>
      <c r="D14" s="43" t="s">
        <v>87</v>
      </c>
      <c r="E14" s="43" t="s">
        <v>86</v>
      </c>
      <c r="F14" s="46">
        <v>59</v>
      </c>
      <c r="G14" s="44">
        <v>176</v>
      </c>
      <c r="H14" s="46">
        <f>Inventory_List_Table[[#This Row],[Unit Price]]*Inventory_List_Table[[#This Row],[Quantity in Stock]]</f>
        <v>10384</v>
      </c>
      <c r="I14" s="44">
        <v>229</v>
      </c>
      <c r="J14" s="44">
        <v>1</v>
      </c>
      <c r="K14" s="44">
        <v>100</v>
      </c>
    </row>
    <row r="15" spans="2:13" ht="24" customHeight="1">
      <c r="B15" s="45">
        <f>IFERROR((Inventory_List_Table[[#This Row],[Quantity in Stock]]&lt;=Inventory_List_Table[[#This Row],[Reorder Level]])*(Inventory_List_Table[[#This Row],[Discontinued?]]="")*valHighlight,0)</f>
        <v>1</v>
      </c>
      <c r="C15" s="43" t="s">
        <v>85</v>
      </c>
      <c r="D15" s="43" t="s">
        <v>84</v>
      </c>
      <c r="E15" s="43" t="s">
        <v>83</v>
      </c>
      <c r="F15" s="46">
        <v>18</v>
      </c>
      <c r="G15" s="44">
        <v>22</v>
      </c>
      <c r="H15" s="46">
        <f>Inventory_List_Table[[#This Row],[Unit Price]]*Inventory_List_Table[[#This Row],[Quantity in Stock]]</f>
        <v>396</v>
      </c>
      <c r="I15" s="44">
        <v>36</v>
      </c>
      <c r="J15" s="44">
        <v>12</v>
      </c>
      <c r="K15" s="44">
        <v>50</v>
      </c>
    </row>
    <row r="16" spans="2:13" ht="24" customHeight="1">
      <c r="B16" s="45">
        <f>IFERROR((Inventory_List_Table[[#This Row],[Quantity in Stock]]&lt;=Inventory_List_Table[[#This Row],[Reorder Level]])*(Inventory_List_Table[[#This Row],[Discontinued?]]="")*valHighlight,0)</f>
        <v>1</v>
      </c>
      <c r="C16" s="43" t="s">
        <v>82</v>
      </c>
      <c r="D16" s="43" t="s">
        <v>81</v>
      </c>
      <c r="E16" s="43" t="s">
        <v>80</v>
      </c>
      <c r="F16" s="46">
        <v>26</v>
      </c>
      <c r="G16" s="44">
        <v>72</v>
      </c>
      <c r="H16" s="46">
        <f>Inventory_List_Table[[#This Row],[Unit Price]]*Inventory_List_Table[[#This Row],[Quantity in Stock]]</f>
        <v>1872</v>
      </c>
      <c r="I16" s="44">
        <v>102</v>
      </c>
      <c r="J16" s="44">
        <v>9</v>
      </c>
      <c r="K16" s="44">
        <v>100</v>
      </c>
    </row>
    <row r="17" spans="2:12" ht="24" customHeight="1">
      <c r="B17" s="45">
        <f>IFERROR((Inventory_List_Table[[#This Row],[Quantity in Stock]]&lt;=Inventory_List_Table[[#This Row],[Reorder Level]])*(Inventory_List_Table[[#This Row],[Discontinued?]]="")*valHighlight,0)</f>
        <v>1</v>
      </c>
      <c r="C17" s="43" t="s">
        <v>79</v>
      </c>
      <c r="D17" s="43" t="s">
        <v>78</v>
      </c>
      <c r="E17" s="43" t="s">
        <v>77</v>
      </c>
      <c r="F17" s="46">
        <v>42</v>
      </c>
      <c r="G17" s="44">
        <v>62</v>
      </c>
      <c r="H17" s="46">
        <f>Inventory_List_Table[[#This Row],[Unit Price]]*Inventory_List_Table[[#This Row],[Quantity in Stock]]</f>
        <v>2604</v>
      </c>
      <c r="I17" s="44">
        <v>83</v>
      </c>
      <c r="J17" s="44">
        <v>2</v>
      </c>
      <c r="K17" s="44">
        <v>100</v>
      </c>
    </row>
    <row r="18" spans="2:12" ht="24" customHeight="1">
      <c r="B18" s="45">
        <f>IFERROR((Inventory_List_Table[[#This Row],[Quantity in Stock]]&lt;=Inventory_List_Table[[#This Row],[Reorder Level]])*(Inventory_List_Table[[#This Row],[Discontinued?]]="")*valHighlight,0)</f>
        <v>0</v>
      </c>
      <c r="C18" s="43" t="s">
        <v>76</v>
      </c>
      <c r="D18" s="43" t="s">
        <v>75</v>
      </c>
      <c r="E18" s="43" t="s">
        <v>74</v>
      </c>
      <c r="F18" s="46">
        <v>32</v>
      </c>
      <c r="G18" s="44">
        <v>46</v>
      </c>
      <c r="H18" s="46">
        <f>Inventory_List_Table[[#This Row],[Unit Price]]*Inventory_List_Table[[#This Row],[Quantity in Stock]]</f>
        <v>1472</v>
      </c>
      <c r="I18" s="44">
        <v>23</v>
      </c>
      <c r="J18" s="44">
        <v>15</v>
      </c>
      <c r="K18" s="44">
        <v>50</v>
      </c>
    </row>
    <row r="19" spans="2:12" ht="24" customHeight="1">
      <c r="B19" s="45">
        <f>IFERROR((Inventory_List_Table[[#This Row],[Quantity in Stock]]&lt;=Inventory_List_Table[[#This Row],[Reorder Level]])*(Inventory_List_Table[[#This Row],[Discontinued?]]="")*valHighlight,0)</f>
        <v>1</v>
      </c>
      <c r="C19" s="43" t="s">
        <v>73</v>
      </c>
      <c r="D19" s="43" t="s">
        <v>72</v>
      </c>
      <c r="E19" s="43" t="s">
        <v>71</v>
      </c>
      <c r="F19" s="46">
        <v>90</v>
      </c>
      <c r="G19" s="44">
        <v>96</v>
      </c>
      <c r="H19" s="46">
        <f>Inventory_List_Table[[#This Row],[Unit Price]]*Inventory_List_Table[[#This Row],[Quantity in Stock]]</f>
        <v>8640</v>
      </c>
      <c r="I19" s="44">
        <v>180</v>
      </c>
      <c r="J19" s="44">
        <v>3</v>
      </c>
      <c r="K19" s="44">
        <v>50</v>
      </c>
    </row>
    <row r="20" spans="2:12" ht="24" customHeight="1">
      <c r="B20" s="45">
        <f>IFERROR((Inventory_List_Table[[#This Row],[Quantity in Stock]]&lt;=Inventory_List_Table[[#This Row],[Reorder Level]])*(Inventory_List_Table[[#This Row],[Discontinued?]]="")*valHighlight,0)</f>
        <v>0</v>
      </c>
      <c r="C20" s="43" t="s">
        <v>70</v>
      </c>
      <c r="D20" s="43" t="s">
        <v>69</v>
      </c>
      <c r="E20" s="43" t="s">
        <v>68</v>
      </c>
      <c r="F20" s="46">
        <v>97</v>
      </c>
      <c r="G20" s="44">
        <v>57</v>
      </c>
      <c r="H20" s="46">
        <f>Inventory_List_Table[[#This Row],[Unit Price]]*Inventory_List_Table[[#This Row],[Quantity in Stock]]</f>
        <v>5529</v>
      </c>
      <c r="I20" s="44">
        <v>98</v>
      </c>
      <c r="J20" s="44">
        <v>12</v>
      </c>
      <c r="K20" s="44">
        <v>50</v>
      </c>
      <c r="L20" s="43" t="s">
        <v>49</v>
      </c>
    </row>
    <row r="21" spans="2:12" ht="24" customHeight="1">
      <c r="B21" s="45">
        <f>IFERROR((Inventory_List_Table[[#This Row],[Quantity in Stock]]&lt;=Inventory_List_Table[[#This Row],[Reorder Level]])*(Inventory_List_Table[[#This Row],[Discontinued?]]="")*valHighlight,0)</f>
        <v>1</v>
      </c>
      <c r="C21" s="43" t="s">
        <v>67</v>
      </c>
      <c r="D21" s="43" t="s">
        <v>66</v>
      </c>
      <c r="E21" s="43" t="s">
        <v>65</v>
      </c>
      <c r="F21" s="46">
        <v>12</v>
      </c>
      <c r="G21" s="44">
        <v>6</v>
      </c>
      <c r="H21" s="46">
        <f>Inventory_List_Table[[#This Row],[Unit Price]]*Inventory_List_Table[[#This Row],[Quantity in Stock]]</f>
        <v>72</v>
      </c>
      <c r="I21" s="44">
        <v>7</v>
      </c>
      <c r="J21" s="44">
        <v>13</v>
      </c>
      <c r="K21" s="44">
        <v>50</v>
      </c>
    </row>
    <row r="22" spans="2:12" ht="24" customHeight="1">
      <c r="B22" s="45">
        <f>IFERROR((Inventory_List_Table[[#This Row],[Quantity in Stock]]&lt;=Inventory_List_Table[[#This Row],[Reorder Level]])*(Inventory_List_Table[[#This Row],[Discontinued?]]="")*valHighlight,0)</f>
        <v>1</v>
      </c>
      <c r="C22" s="43" t="s">
        <v>64</v>
      </c>
      <c r="D22" s="43" t="s">
        <v>63</v>
      </c>
      <c r="E22" s="43" t="s">
        <v>62</v>
      </c>
      <c r="F22" s="46">
        <v>82</v>
      </c>
      <c r="G22" s="44">
        <v>143</v>
      </c>
      <c r="H22" s="46">
        <f>Inventory_List_Table[[#This Row],[Unit Price]]*Inventory_List_Table[[#This Row],[Quantity in Stock]]</f>
        <v>11726</v>
      </c>
      <c r="I22" s="44">
        <v>164</v>
      </c>
      <c r="J22" s="44">
        <v>12</v>
      </c>
      <c r="K22" s="44">
        <v>150</v>
      </c>
    </row>
    <row r="23" spans="2:12" ht="24" customHeight="1">
      <c r="B23" s="45">
        <f>IFERROR((Inventory_List_Table[[#This Row],[Quantity in Stock]]&lt;=Inventory_List_Table[[#This Row],[Reorder Level]])*(Inventory_List_Table[[#This Row],[Discontinued?]]="")*valHighlight,0)</f>
        <v>0</v>
      </c>
      <c r="C23" s="43" t="s">
        <v>61</v>
      </c>
      <c r="D23" s="43" t="s">
        <v>60</v>
      </c>
      <c r="E23" s="43" t="s">
        <v>59</v>
      </c>
      <c r="F23" s="46">
        <v>16</v>
      </c>
      <c r="G23" s="44">
        <v>124</v>
      </c>
      <c r="H23" s="46">
        <f>Inventory_List_Table[[#This Row],[Unit Price]]*Inventory_List_Table[[#This Row],[Quantity in Stock]]</f>
        <v>1984</v>
      </c>
      <c r="I23" s="44">
        <v>113</v>
      </c>
      <c r="J23" s="44">
        <v>14</v>
      </c>
      <c r="K23" s="44">
        <v>50</v>
      </c>
    </row>
    <row r="24" spans="2:12" ht="24" customHeight="1">
      <c r="B24" s="45">
        <f>IFERROR((Inventory_List_Table[[#This Row],[Quantity in Stock]]&lt;=Inventory_List_Table[[#This Row],[Reorder Level]])*(Inventory_List_Table[[#This Row],[Discontinued?]]="")*valHighlight,0)</f>
        <v>0</v>
      </c>
      <c r="C24" s="43" t="s">
        <v>58</v>
      </c>
      <c r="D24" s="43" t="s">
        <v>57</v>
      </c>
      <c r="E24" s="43" t="s">
        <v>56</v>
      </c>
      <c r="F24" s="46">
        <v>19</v>
      </c>
      <c r="G24" s="44">
        <v>112</v>
      </c>
      <c r="H24" s="46">
        <f>Inventory_List_Table[[#This Row],[Unit Price]]*Inventory_List_Table[[#This Row],[Quantity in Stock]]</f>
        <v>2128</v>
      </c>
      <c r="I24" s="44">
        <v>75</v>
      </c>
      <c r="J24" s="44">
        <v>11</v>
      </c>
      <c r="K24" s="44">
        <v>50</v>
      </c>
    </row>
    <row r="25" spans="2:12" ht="24" customHeight="1">
      <c r="B25" s="45">
        <f>IFERROR((Inventory_List_Table[[#This Row],[Quantity in Stock]]&lt;=Inventory_List_Table[[#This Row],[Reorder Level]])*(Inventory_List_Table[[#This Row],[Discontinued?]]="")*valHighlight,0)</f>
        <v>0</v>
      </c>
      <c r="C25" s="43" t="s">
        <v>55</v>
      </c>
      <c r="D25" s="43" t="s">
        <v>54</v>
      </c>
      <c r="E25" s="43" t="s">
        <v>53</v>
      </c>
      <c r="F25" s="46">
        <v>24</v>
      </c>
      <c r="G25" s="44">
        <v>182</v>
      </c>
      <c r="H25" s="46">
        <f>Inventory_List_Table[[#This Row],[Unit Price]]*Inventory_List_Table[[#This Row],[Quantity in Stock]]</f>
        <v>4368</v>
      </c>
      <c r="I25" s="44">
        <v>132</v>
      </c>
      <c r="J25" s="44">
        <v>15</v>
      </c>
      <c r="K25" s="44">
        <v>150</v>
      </c>
    </row>
    <row r="26" spans="2:12" ht="24" customHeight="1">
      <c r="B26" s="45">
        <f>IFERROR((Inventory_List_Table[[#This Row],[Quantity in Stock]]&lt;=Inventory_List_Table[[#This Row],[Reorder Level]])*(Inventory_List_Table[[#This Row],[Discontinued?]]="")*valHighlight,0)</f>
        <v>0</v>
      </c>
      <c r="C26" s="43" t="s">
        <v>52</v>
      </c>
      <c r="D26" s="43" t="s">
        <v>51</v>
      </c>
      <c r="E26" s="43" t="s">
        <v>50</v>
      </c>
      <c r="F26" s="46">
        <v>29</v>
      </c>
      <c r="G26" s="44">
        <v>106</v>
      </c>
      <c r="H26" s="46">
        <f>Inventory_List_Table[[#This Row],[Unit Price]]*Inventory_List_Table[[#This Row],[Quantity in Stock]]</f>
        <v>3074</v>
      </c>
      <c r="I26" s="44">
        <v>142</v>
      </c>
      <c r="J26" s="44">
        <v>1</v>
      </c>
      <c r="K26" s="44">
        <v>150</v>
      </c>
      <c r="L26" s="43" t="s">
        <v>49</v>
      </c>
    </row>
    <row r="27" spans="2:12" ht="24" customHeight="1">
      <c r="B27" s="45">
        <f>IFERROR((Inventory_List_Table[[#This Row],[Quantity in Stock]]&lt;=Inventory_List_Table[[#This Row],[Reorder Level]])*(Inventory_List_Table[[#This Row],[Discontinued?]]="")*valHighlight,0)</f>
        <v>0</v>
      </c>
      <c r="C27" s="43" t="s">
        <v>48</v>
      </c>
      <c r="D27" s="43" t="s">
        <v>47</v>
      </c>
      <c r="E27" s="43" t="s">
        <v>46</v>
      </c>
      <c r="F27" s="46">
        <v>75</v>
      </c>
      <c r="G27" s="44">
        <v>173</v>
      </c>
      <c r="H27" s="46">
        <f>Inventory_List_Table[[#This Row],[Unit Price]]*Inventory_List_Table[[#This Row],[Quantity in Stock]]</f>
        <v>12975</v>
      </c>
      <c r="I27" s="44">
        <v>127</v>
      </c>
      <c r="J27" s="44">
        <v>9</v>
      </c>
      <c r="K27" s="44">
        <v>100</v>
      </c>
    </row>
    <row r="28" spans="2:12" ht="24" customHeight="1">
      <c r="B28" s="45">
        <f>IFERROR((Inventory_List_Table[[#This Row],[Quantity in Stock]]&lt;=Inventory_List_Table[[#This Row],[Reorder Level]])*(Inventory_List_Table[[#This Row],[Discontinued?]]="")*valHighlight,0)</f>
        <v>0</v>
      </c>
      <c r="C28" s="43" t="s">
        <v>45</v>
      </c>
      <c r="D28" s="43" t="s">
        <v>44</v>
      </c>
      <c r="E28" s="43" t="s">
        <v>43</v>
      </c>
      <c r="F28" s="46">
        <v>14</v>
      </c>
      <c r="G28" s="44">
        <v>28</v>
      </c>
      <c r="H28" s="46">
        <f>Inventory_List_Table[[#This Row],[Unit Price]]*Inventory_List_Table[[#This Row],[Quantity in Stock]]</f>
        <v>392</v>
      </c>
      <c r="I28" s="44">
        <v>21</v>
      </c>
      <c r="J28" s="44">
        <v>8</v>
      </c>
      <c r="K28" s="44">
        <v>50</v>
      </c>
    </row>
  </sheetData>
  <conditionalFormatting sqref="B4:L28">
    <cfRule type="expression" dxfId="46" priority="1">
      <formula>$L4="Yes"</formula>
    </cfRule>
    <cfRule type="expression" dxfId="45" priority="2">
      <formula>$B4=1</formula>
    </cfRule>
  </conditionalFormatting>
  <dataValidations count="15">
    <dataValidation allowBlank="1" showInputMessage="1" showErrorMessage="1" promptTitle="Inventory List" prompt="This worksheet tracks inventory for items listed in the inventory list table and contains the ability to highlight and flag those items that are ready to be reordered. Discontinued items have strikethrough formatting and a Yes in the Discontinued column." sqref="A1" xr:uid="{8F182C1C-C305-48BB-889F-2AD958D3312B}"/>
    <dataValidation type="list" allowBlank="1" showInputMessage="1" showErrorMessage="1" prompt="Select Yes to enable highlighting of items for reorder. This will put a flag in column B and highlight the corresponding row in the Inventory List table.  Selecting No clears the flag and all highlights." sqref="L2" xr:uid="{00000000-0002-0000-0000-00000D000000}">
      <formula1>"Yes, No"</formula1>
    </dataValidation>
    <dataValidation type="list" allowBlank="1" showInputMessage="1" showErrorMessage="1" sqref="L4:L28" xr:uid="{00000000-0002-0000-0000-00000C000000}">
      <formula1>"Yes"</formula1>
    </dataValidation>
    <dataValidation allowBlank="1" showInputMessage="1" showErrorMessage="1" prompt="Enter a description of the item in this column" sqref="E3" xr:uid="{00000000-0002-0000-0000-00000B000000}"/>
    <dataValidation allowBlank="1" showInputMessage="1" showErrorMessage="1" prompt="Enter the unit price of each item in this column" sqref="F3" xr:uid="{00000000-0002-0000-0000-00000A000000}"/>
    <dataValidation allowBlank="1" showInputMessage="1" showErrorMessage="1" prompt="Enter the quantity in stock for each item in this column" sqref="G3" xr:uid="{00000000-0002-0000-0000-000009000000}"/>
    <dataValidation allowBlank="1" showInputMessage="1" showErrorMessage="1" prompt="This is an automated column._x000a__x000a_The inventory value for each item is automatically calculated in this column." sqref="H3" xr:uid="{00000000-0002-0000-0000-000008000000}"/>
    <dataValidation allowBlank="1" showInputMessage="1" showErrorMessage="1" prompt="Enter the reorder level for each item in this column" sqref="I3" xr:uid="{00000000-0002-0000-0000-000007000000}"/>
    <dataValidation allowBlank="1" showInputMessage="1" showErrorMessage="1" prompt="Enter the number of days it takes to reorder each item in this column" sqref="J3" xr:uid="{00000000-0002-0000-0000-000006000000}"/>
    <dataValidation allowBlank="1" showInputMessage="1" showErrorMessage="1" prompt="Enter the quantity in reorder for each item in this column" sqref="K3" xr:uid="{00000000-0002-0000-0000-000005000000}"/>
    <dataValidation allowBlank="1" showInputMessage="1" showErrorMessage="1" prompt="Enter yes if the item has been discontinued. When a yes is entered, the corresponding row is highlighted a light grey and the font style changed to strikethrough" sqref="L3" xr:uid="{00000000-0002-0000-0000-000004000000}"/>
    <dataValidation allowBlank="1" showInputMessage="1" showErrorMessage="1" prompt="Enter the name of the item in this column" sqref="D3" xr:uid="{00000000-0002-0000-0000-000003000000}"/>
    <dataValidation allowBlank="1" showInputMessage="1" showErrorMessage="1" prompt="Enter the item inventory ID in this column" sqref="C3" xr:uid="{00000000-0002-0000-0000-000002000000}"/>
    <dataValidation allowBlank="1" showInputMessage="1" showErrorMessage="1" prompt="This is an automated column. _x000a__x000a_A flag icon in this column indicates items in the inventory list that are ready to be reordered. Flag icons only appear when a Yes is selected in L2 and the item meets the reorder criteria." sqref="B3" xr:uid="{00000000-0002-0000-0000-000001000000}"/>
    <dataValidation allowBlank="1" showInputMessage="1" showErrorMessage="1" promptTitle="Inventory List" prompt="_x000a_This worksheet tracks inventory for items listed in the inventory list table and contains the ability to highlight and flag those items that are ready to be reordered. Discontinued items have strikethrough formatting and a Yes in the Discontinued column." sqref="A2" xr:uid="{00000000-0002-0000-0000-000000000000}"/>
  </dataValidations>
  <pageMargins left="0.25" right="0.25" top="0.75" bottom="0.75" header="0.3" footer="0.3"/>
  <pageSetup scale="67" fitToHeight="0" orientation="portrait" r:id="rId1"/>
  <drawing r:id="rId2"/>
  <tableParts count="1">
    <tablePart r:id="rId3"/>
  </tableParts>
  <extLst>
    <ext xmlns:x14="http://schemas.microsoft.com/office/spreadsheetml/2009/9/main" uri="{78C0D931-6437-407d-A8EE-F0AAD7539E65}">
      <x14:conditionalFormattings>
        <x14:conditionalFormatting xmlns:xm="http://schemas.microsoft.com/office/excel/2006/main">
          <x14:cfRule type="iconSet" priority="3" id="{4D7CFB2A-21EB-49B4-A356-285F00E19B0D}">
            <x14:iconSet showValue="0" custom="1">
              <x14:cfvo type="percent">
                <xm:f>0</xm:f>
              </x14:cfvo>
              <x14:cfvo type="num">
                <xm:f>-1</xm:f>
              </x14:cfvo>
              <x14:cfvo type="num">
                <xm:f>1</xm:f>
              </x14:cfvo>
              <x14:cfIcon iconSet="NoIcons" iconId="0"/>
              <x14:cfIcon iconSet="NoIcons" iconId="0"/>
              <x14:cfIcon iconSet="3Flags" iconId="0"/>
            </x14:iconSet>
          </x14:cfRule>
          <xm:sqref>B4:B28</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21A45E-4FA9-41B4-A2E9-FEF7A2F7EA92}">
  <sheetPr codeName="Sheet4">
    <pageSetUpPr fitToPage="1"/>
  </sheetPr>
  <dimension ref="B1:I18"/>
  <sheetViews>
    <sheetView showGridLines="0" zoomScale="85" zoomScaleNormal="85" workbookViewId="0">
      <selection activeCell="I1" sqref="I1"/>
    </sheetView>
  </sheetViews>
  <sheetFormatPr defaultColWidth="9.08984375" defaultRowHeight="13"/>
  <cols>
    <col min="1" max="1" width="5" style="57" customWidth="1"/>
    <col min="2" max="3" width="16.6328125" style="57" customWidth="1"/>
    <col min="4" max="4" width="40" style="58" customWidth="1"/>
    <col min="5" max="6" width="22.453125" style="57" customWidth="1"/>
    <col min="7" max="9" width="16.6328125" style="58" customWidth="1"/>
    <col min="10" max="16384" width="9.08984375" style="57"/>
  </cols>
  <sheetData>
    <row r="1" spans="2:9" ht="100" customHeight="1">
      <c r="B1" s="87"/>
      <c r="C1" s="87"/>
      <c r="D1" s="87"/>
      <c r="E1" s="87"/>
      <c r="F1" s="86"/>
    </row>
    <row r="2" spans="2:9" ht="15" customHeight="1"/>
    <row r="3" spans="2:9" ht="40" customHeight="1" thickBot="1">
      <c r="B3" s="85" t="s">
        <v>146</v>
      </c>
      <c r="C3" s="85"/>
      <c r="D3" s="83"/>
      <c r="E3" s="84"/>
      <c r="F3" s="84"/>
      <c r="G3" s="83"/>
      <c r="H3" s="83"/>
      <c r="I3" s="83"/>
    </row>
    <row r="4" spans="2:9" ht="15" customHeight="1" thickTop="1"/>
    <row r="5" spans="2:9" s="74" customFormat="1" ht="20" customHeight="1">
      <c r="B5" s="82" t="str">
        <f>"For "&amp;TEXT(MIN(B8:B16),"mm/dd/yyyy")&amp;" through "&amp;TEXT(MAX(B8:B16),"mm/dd/yyyy")</f>
        <v>For 01/01/2019 through 12/31/2019</v>
      </c>
      <c r="C5" s="81"/>
      <c r="D5" s="80"/>
      <c r="E5" s="79" t="s">
        <v>145</v>
      </c>
      <c r="F5" s="78">
        <f>E17-F17</f>
        <v>131.47</v>
      </c>
      <c r="G5" s="77"/>
      <c r="H5" s="76"/>
      <c r="I5" s="75"/>
    </row>
    <row r="6" spans="2:9" ht="15" customHeight="1">
      <c r="B6" s="73"/>
      <c r="C6" s="72"/>
    </row>
    <row r="7" spans="2:9" s="69" customFormat="1" ht="20" customHeight="1">
      <c r="B7" s="70" t="s">
        <v>144</v>
      </c>
      <c r="C7" s="70" t="s">
        <v>143</v>
      </c>
      <c r="D7" s="70" t="s">
        <v>126</v>
      </c>
      <c r="E7" s="71" t="s">
        <v>142</v>
      </c>
      <c r="F7" s="71" t="s">
        <v>141</v>
      </c>
      <c r="G7" s="70" t="s">
        <v>140</v>
      </c>
      <c r="H7" s="70" t="s">
        <v>139</v>
      </c>
      <c r="I7" s="70" t="s">
        <v>138</v>
      </c>
    </row>
    <row r="8" spans="2:9" s="59" customFormat="1" ht="25" customHeight="1">
      <c r="B8" s="67">
        <v>43466</v>
      </c>
      <c r="C8" s="68">
        <v>1011</v>
      </c>
      <c r="D8" s="64" t="s">
        <v>134</v>
      </c>
      <c r="E8" s="65">
        <v>50</v>
      </c>
      <c r="F8" s="65"/>
      <c r="G8" s="64" t="s">
        <v>133</v>
      </c>
      <c r="H8" s="64"/>
      <c r="I8" s="64" t="s">
        <v>132</v>
      </c>
    </row>
    <row r="9" spans="2:9" s="59" customFormat="1" ht="25" customHeight="1">
      <c r="B9" s="67">
        <v>43468</v>
      </c>
      <c r="C9" s="66">
        <v>243</v>
      </c>
      <c r="D9" s="64" t="s">
        <v>137</v>
      </c>
      <c r="E9" s="65"/>
      <c r="F9" s="65">
        <v>18.53</v>
      </c>
      <c r="G9" s="64" t="s">
        <v>136</v>
      </c>
      <c r="H9" s="64" t="s">
        <v>135</v>
      </c>
      <c r="I9" s="64" t="s">
        <v>132</v>
      </c>
    </row>
    <row r="10" spans="2:9" s="59" customFormat="1" ht="25" customHeight="1">
      <c r="B10" s="67">
        <v>43830</v>
      </c>
      <c r="C10" s="66">
        <v>324</v>
      </c>
      <c r="D10" s="64" t="s">
        <v>134</v>
      </c>
      <c r="E10" s="65">
        <v>100</v>
      </c>
      <c r="F10" s="65"/>
      <c r="G10" s="64" t="s">
        <v>133</v>
      </c>
      <c r="H10" s="64"/>
      <c r="I10" s="64" t="s">
        <v>132</v>
      </c>
    </row>
    <row r="11" spans="2:9" s="59" customFormat="1" ht="25" customHeight="1">
      <c r="B11" s="67"/>
      <c r="C11" s="66"/>
      <c r="D11" s="64"/>
      <c r="E11" s="65"/>
      <c r="F11" s="65"/>
      <c r="G11" s="64"/>
      <c r="H11" s="64"/>
      <c r="I11" s="64"/>
    </row>
    <row r="12" spans="2:9" s="59" customFormat="1" ht="25" customHeight="1">
      <c r="B12" s="67"/>
      <c r="C12" s="66"/>
      <c r="D12" s="64"/>
      <c r="E12" s="65"/>
      <c r="F12" s="65"/>
      <c r="G12" s="64"/>
      <c r="H12" s="64"/>
      <c r="I12" s="64"/>
    </row>
    <row r="13" spans="2:9" s="59" customFormat="1" ht="25" customHeight="1">
      <c r="B13" s="67"/>
      <c r="C13" s="66"/>
      <c r="D13" s="64"/>
      <c r="E13" s="65"/>
      <c r="F13" s="65"/>
      <c r="G13" s="64"/>
      <c r="H13" s="64"/>
      <c r="I13" s="64"/>
    </row>
    <row r="14" spans="2:9" s="59" customFormat="1" ht="25" customHeight="1">
      <c r="B14" s="67"/>
      <c r="C14" s="66"/>
      <c r="D14" s="64"/>
      <c r="E14" s="65"/>
      <c r="F14" s="65"/>
      <c r="G14" s="64"/>
      <c r="H14" s="64"/>
      <c r="I14" s="64"/>
    </row>
    <row r="15" spans="2:9" s="59" customFormat="1" ht="25" customHeight="1">
      <c r="B15" s="67"/>
      <c r="C15" s="66"/>
      <c r="D15" s="64"/>
      <c r="E15" s="65"/>
      <c r="F15" s="65"/>
      <c r="G15" s="64"/>
      <c r="H15" s="64"/>
      <c r="I15" s="64"/>
    </row>
    <row r="16" spans="2:9" s="59" customFormat="1" ht="25" customHeight="1">
      <c r="B16" s="67"/>
      <c r="C16" s="66"/>
      <c r="D16" s="64"/>
      <c r="E16" s="65"/>
      <c r="F16" s="65"/>
      <c r="G16" s="64"/>
      <c r="H16" s="64"/>
      <c r="I16" s="64"/>
    </row>
    <row r="17" spans="2:9" s="59" customFormat="1" ht="30" customHeight="1" thickBot="1">
      <c r="B17" s="63" t="s">
        <v>131</v>
      </c>
      <c r="C17" s="62">
        <f>SUBTOTAL(103,Table1[Receipt No.])</f>
        <v>3</v>
      </c>
      <c r="D17" s="60"/>
      <c r="E17" s="61">
        <f>SUBTOTAL(109,Table1[Amount Deposited])</f>
        <v>150</v>
      </c>
      <c r="F17" s="61">
        <f>SUBTOTAL(109,Table1[Amount Withdrawn])</f>
        <v>18.53</v>
      </c>
      <c r="G17" s="60"/>
      <c r="H17" s="60"/>
      <c r="I17" s="60"/>
    </row>
    <row r="18" spans="2:9" ht="13.5" thickTop="1"/>
  </sheetData>
  <mergeCells count="2">
    <mergeCell ref="G5:H5"/>
    <mergeCell ref="B3:C3"/>
  </mergeCells>
  <conditionalFormatting sqref="F5">
    <cfRule type="cellIs" dxfId="44" priority="1" stopIfTrue="1" operator="lessThan">
      <formula>0</formula>
    </cfRule>
  </conditionalFormatting>
  <dataValidations count="1">
    <dataValidation allowBlank="1" showInputMessage="1" showErrorMessage="1" prompt="Date range is auto calculated based on the first date in cell B8 through the last date in the log.  It will automatically update when dates are added." sqref="B5" xr:uid="{B4406E0F-1E74-41D5-B604-C90148BFF58B}"/>
  </dataValidations>
  <printOptions horizontalCentered="1"/>
  <pageMargins left="0.75" right="0.75" top="1" bottom="1" header="0.5" footer="0.5"/>
  <pageSetup scale="87" fitToHeight="0" orientation="landscape" r:id="rId1"/>
  <headerFooter alignWithMargins="0"/>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C936B-9741-4E22-A8DE-CF795E390E63}">
  <sheetPr codeName="Sheet5"/>
  <dimension ref="B1:G30"/>
  <sheetViews>
    <sheetView showGridLines="0" zoomScaleNormal="100" workbookViewId="0">
      <selection activeCell="I5" sqref="I5"/>
    </sheetView>
  </sheetViews>
  <sheetFormatPr defaultColWidth="10.453125" defaultRowHeight="26.15" customHeight="1"/>
  <cols>
    <col min="1" max="1" width="2.1796875" style="53" customWidth="1"/>
    <col min="2" max="2" width="16.6328125" style="53" customWidth="1"/>
    <col min="3" max="3" width="33.81640625" style="53" customWidth="1"/>
    <col min="4" max="6" width="16.6328125" style="53" customWidth="1"/>
    <col min="7" max="7" width="2.1796875" style="53" customWidth="1"/>
    <col min="8" max="16384" width="10.453125" style="53"/>
  </cols>
  <sheetData>
    <row r="1" spans="2:7" ht="114" customHeight="1">
      <c r="G1" s="53" t="s">
        <v>175</v>
      </c>
    </row>
    <row r="2" spans="2:7" ht="30" customHeight="1">
      <c r="B2" s="110" t="s">
        <v>174</v>
      </c>
      <c r="E2" s="109" t="s">
        <v>144</v>
      </c>
      <c r="F2" s="104">
        <f ca="1">TODAY()</f>
        <v>44121</v>
      </c>
    </row>
    <row r="3" spans="2:7" s="42" customFormat="1" ht="15.9" customHeight="1">
      <c r="B3" s="43" t="s">
        <v>173</v>
      </c>
      <c r="E3" s="109" t="s">
        <v>172</v>
      </c>
      <c r="F3" s="43">
        <v>1234</v>
      </c>
    </row>
    <row r="4" spans="2:7" s="42" customFormat="1" ht="15.9" customHeight="1">
      <c r="B4" s="43" t="s">
        <v>171</v>
      </c>
      <c r="E4" s="109" t="s">
        <v>170</v>
      </c>
      <c r="F4" s="43" t="s">
        <v>169</v>
      </c>
    </row>
    <row r="5" spans="2:7" ht="30" customHeight="1">
      <c r="B5" s="110" t="s">
        <v>168</v>
      </c>
      <c r="E5" s="108"/>
    </row>
    <row r="6" spans="2:7" ht="15.9" customHeight="1">
      <c r="B6" s="55" t="s">
        <v>167</v>
      </c>
      <c r="E6" s="109" t="s">
        <v>166</v>
      </c>
      <c r="F6" s="104">
        <f ca="1">F2+30</f>
        <v>44151</v>
      </c>
    </row>
    <row r="7" spans="2:7" ht="15.9" customHeight="1">
      <c r="B7" s="55" t="s">
        <v>165</v>
      </c>
      <c r="E7" s="109" t="s">
        <v>164</v>
      </c>
      <c r="F7" s="55" t="s">
        <v>127</v>
      </c>
    </row>
    <row r="8" spans="2:7" ht="15.9" customHeight="1">
      <c r="B8" s="55" t="s">
        <v>163</v>
      </c>
      <c r="E8" s="108"/>
    </row>
    <row r="9" spans="2:7" ht="15.9" customHeight="1">
      <c r="B9" s="55" t="s">
        <v>162</v>
      </c>
    </row>
    <row r="10" spans="2:7" ht="30" customHeight="1">
      <c r="B10" s="107" t="s">
        <v>161</v>
      </c>
    </row>
    <row r="11" spans="2:7" s="93" customFormat="1" ht="30" customHeight="1">
      <c r="B11" s="106" t="s">
        <v>160</v>
      </c>
      <c r="C11" s="106"/>
      <c r="D11" s="106"/>
      <c r="E11" s="106"/>
      <c r="F11" s="106"/>
    </row>
    <row r="12" spans="2:7" s="43" customFormat="1" ht="31.5" customHeight="1">
      <c r="B12" s="105" t="s">
        <v>159</v>
      </c>
      <c r="C12" s="105" t="s">
        <v>158</v>
      </c>
      <c r="D12" s="105" t="s">
        <v>157</v>
      </c>
      <c r="E12" s="105" t="s">
        <v>156</v>
      </c>
      <c r="F12" s="105" t="s">
        <v>155</v>
      </c>
    </row>
    <row r="13" spans="2:7" s="43" customFormat="1" ht="26.15" customHeight="1">
      <c r="D13" s="104"/>
      <c r="F13" s="43" t="s">
        <v>154</v>
      </c>
    </row>
    <row r="15" spans="2:7" s="99" customFormat="1" ht="31.5" customHeight="1">
      <c r="B15" s="102" t="s">
        <v>153</v>
      </c>
      <c r="C15" s="103" t="s">
        <v>126</v>
      </c>
      <c r="D15" s="102" t="s">
        <v>125</v>
      </c>
      <c r="E15" s="102" t="s">
        <v>152</v>
      </c>
      <c r="F15" s="102" t="s">
        <v>34</v>
      </c>
    </row>
    <row r="16" spans="2:7" s="97" customFormat="1" ht="26.15" customHeight="1">
      <c r="B16" s="101">
        <v>1234</v>
      </c>
      <c r="C16" s="99" t="s">
        <v>117</v>
      </c>
      <c r="D16" s="100">
        <v>12.34</v>
      </c>
      <c r="E16" s="99" t="s">
        <v>49</v>
      </c>
      <c r="F16" s="98">
        <f>IFERROR(IF(OR(SaleItems_Table[[#This Row],[Quantity]]="",SaleItems_Table[[#This Row],[Unit Price]]=""),"",SaleItems_Table[[#This Row],[Quantity]]*SaleItems_Table[[#This Row],[Unit Price]]),"")</f>
        <v>15227.56</v>
      </c>
    </row>
    <row r="17" spans="2:6" s="97" customFormat="1" ht="26.15" customHeight="1">
      <c r="B17" s="101"/>
      <c r="C17" s="99"/>
      <c r="D17" s="100"/>
      <c r="E17" s="99"/>
      <c r="F17" s="98" t="str">
        <f>IFERROR(IF(OR(SaleItems_Table[[#This Row],[Quantity]]="",SaleItems_Table[[#This Row],[Unit Price]]=""),"",SaleItems_Table[[#This Row],[Quantity]]*SaleItems_Table[[#This Row],[Unit Price]]),"")</f>
        <v/>
      </c>
    </row>
    <row r="18" spans="2:6" s="97" customFormat="1" ht="26.15" customHeight="1">
      <c r="B18" s="101"/>
      <c r="C18" s="99"/>
      <c r="D18" s="100"/>
      <c r="E18" s="99"/>
      <c r="F18" s="98" t="str">
        <f>IFERROR(IF(OR(SaleItems_Table[[#This Row],[Quantity]]="",SaleItems_Table[[#This Row],[Unit Price]]=""),"",SaleItems_Table[[#This Row],[Quantity]]*SaleItems_Table[[#This Row],[Unit Price]]),"")</f>
        <v/>
      </c>
    </row>
    <row r="19" spans="2:6" s="97" customFormat="1" ht="26.15" customHeight="1">
      <c r="B19" s="101"/>
      <c r="C19" s="99"/>
      <c r="D19" s="100"/>
      <c r="E19" s="99"/>
      <c r="F19" s="98" t="str">
        <f>IFERROR(IF(OR(SaleItems_Table[[#This Row],[Quantity]]="",SaleItems_Table[[#This Row],[Unit Price]]=""),"",SaleItems_Table[[#This Row],[Quantity]]*SaleItems_Table[[#This Row],[Unit Price]]),"")</f>
        <v/>
      </c>
    </row>
    <row r="20" spans="2:6" s="97" customFormat="1" ht="26.15" customHeight="1">
      <c r="B20" s="101"/>
      <c r="C20" s="99"/>
      <c r="D20" s="100"/>
      <c r="E20" s="99"/>
      <c r="F20" s="98" t="str">
        <f>IFERROR(IF(OR(SaleItems_Table[[#This Row],[Quantity]]="",SaleItems_Table[[#This Row],[Unit Price]]=""),"",SaleItems_Table[[#This Row],[Quantity]]*SaleItems_Table[[#This Row],[Unit Price]]),"")</f>
        <v/>
      </c>
    </row>
    <row r="22" spans="2:6" s="42" customFormat="1" ht="26.15" customHeight="1">
      <c r="E22" s="92" t="s">
        <v>35</v>
      </c>
      <c r="F22" s="96">
        <f>SUM(SaleItems_Table[Amount])</f>
        <v>15227.56</v>
      </c>
    </row>
    <row r="23" spans="2:6" s="42" customFormat="1" ht="26.15" customHeight="1">
      <c r="B23" s="95" t="s">
        <v>151</v>
      </c>
      <c r="E23" s="92" t="s">
        <v>36</v>
      </c>
      <c r="F23" s="94">
        <v>8.5999999999999993E-2</v>
      </c>
    </row>
    <row r="24" spans="2:6" s="42" customFormat="1" ht="26.15" customHeight="1">
      <c r="B24" s="93" t="s">
        <v>150</v>
      </c>
      <c r="E24" s="92" t="s">
        <v>149</v>
      </c>
      <c r="F24" s="91">
        <f>IFERROR(Tax_Rate*SUMIF(SaleItems_Table[Taxable?],"Yes",SaleItems_Table[Amount]), "")</f>
        <v>1309.5701599999998</v>
      </c>
    </row>
    <row r="25" spans="2:6" s="42" customFormat="1" ht="26.15" customHeight="1">
      <c r="E25" s="92" t="s">
        <v>148</v>
      </c>
      <c r="F25" s="91"/>
    </row>
    <row r="26" spans="2:6" s="42" customFormat="1" ht="31.5" customHeight="1">
      <c r="B26" s="90" t="s">
        <v>42</v>
      </c>
      <c r="E26" s="89" t="s">
        <v>147</v>
      </c>
      <c r="F26" s="88">
        <f>SUM(F22:F25)</f>
        <v>16537.21616</v>
      </c>
    </row>
    <row r="27" spans="2:6" s="42" customFormat="1" ht="26.15" customHeight="1"/>
    <row r="28" spans="2:6" s="42" customFormat="1" ht="26.15" customHeight="1"/>
    <row r="29" spans="2:6" s="42" customFormat="1" ht="26.15" customHeight="1"/>
    <row r="30" spans="2:6" s="42" customFormat="1" ht="26.15" customHeight="1"/>
  </sheetData>
  <mergeCells count="1">
    <mergeCell ref="B11:F11"/>
  </mergeCells>
  <dataValidations count="33">
    <dataValidation allowBlank="1" showInputMessage="1" showErrorMessage="1" prompt="Total due is automatically calculated in this cell" sqref="F26" xr:uid="{00000000-0002-0000-0000-000021000000}"/>
    <dataValidation allowBlank="1" showInputMessage="1" showErrorMessage="1" prompt="Enter Other amount in this cell" sqref="F25" xr:uid="{00000000-0002-0000-0000-000020000000}"/>
    <dataValidation allowBlank="1" showInputMessage="1" showErrorMessage="1" prompt="Sales Tax amount is automatically calculated in this cell" sqref="F24" xr:uid="{00000000-0002-0000-0000-00001F000000}"/>
    <dataValidation allowBlank="1" showInputMessage="1" showErrorMessage="1" prompt="Enter Tax Rate in this cell" sqref="F23" xr:uid="{00000000-0002-0000-0000-00001E000000}"/>
    <dataValidation allowBlank="1" showInputMessage="1" showErrorMessage="1" prompt="Enter additional contact details in this cell" sqref="B24" xr:uid="{00000000-0002-0000-0000-00001D000000}"/>
    <dataValidation allowBlank="1" showInputMessage="1" showErrorMessage="1" prompt="Total due is automatically calculated in cell at right" sqref="E26" xr:uid="{00000000-0002-0000-0000-00001C000000}"/>
    <dataValidation allowBlank="1" showInputMessage="1" showErrorMessage="1" prompt="Enter Other amount in cell at right" sqref="E25" xr:uid="{00000000-0002-0000-0000-00001B000000}"/>
    <dataValidation allowBlank="1" showInputMessage="1" showErrorMessage="1" prompt="Sales Tax amount is automatically calculated in cell at right" sqref="E24" xr:uid="{00000000-0002-0000-0000-00001A000000}"/>
    <dataValidation allowBlank="1" showInputMessage="1" showErrorMessage="1" prompt="Enter Tax Rate in cell at right" sqref="E23" xr:uid="{00000000-0002-0000-0000-000019000000}"/>
    <dataValidation allowBlank="1" showInputMessage="1" showErrorMessage="1" prompt="Enter Unit Price in this column" sqref="D15" xr:uid="{00000000-0002-0000-0000-000018000000}"/>
    <dataValidation allowBlank="1" showInputMessage="1" showErrorMessage="1" prompt="Amount is automatically calculated in this column under this heading and Subtotal is automatically calculated at the end of the table" sqref="F15" xr:uid="{00000000-0002-0000-0000-000017000000}"/>
    <dataValidation allowBlank="1" showInputMessage="1" showErrorMessage="1" prompt="Enter Yes for taxable items in this column" sqref="E15" xr:uid="{00000000-0002-0000-0000-000016000000}"/>
    <dataValidation allowBlank="1" showInputMessage="1" showErrorMessage="1" prompt="Enter Quantity in this column" sqref="B15" xr:uid="{00000000-0002-0000-0000-000015000000}"/>
    <dataValidation allowBlank="1" showInputMessage="1" showErrorMessage="1" prompt="Enter Description in this column" sqref="C15" xr:uid="{00000000-0002-0000-0000-000014000000}"/>
    <dataValidation allowBlank="1" showInputMessage="1" showErrorMessage="1" prompt="Enter Free On Board Point in cell below" sqref="E12" xr:uid="{00000000-0002-0000-0000-000013000000}"/>
    <dataValidation allowBlank="1" showInputMessage="1" showErrorMessage="1" prompt="Enter quotation Terms in cell below" sqref="F12" xr:uid="{00000000-0002-0000-0000-000012000000}"/>
    <dataValidation allowBlank="1" showInputMessage="1" showErrorMessage="1" prompt="Enter Purchase Order Number in cell below" sqref="C12" xr:uid="{00000000-0002-0000-0000-000011000000}"/>
    <dataValidation allowBlank="1" showInputMessage="1" showErrorMessage="1" prompt="Enter Shipping Date in cell below" sqref="D12" xr:uid="{00000000-0002-0000-0000-000010000000}"/>
    <dataValidation allowBlank="1" showInputMessage="1" showErrorMessage="1" prompt="Enter Salesperson name in cell below" sqref="B12" xr:uid="{00000000-0002-0000-0000-00000F000000}"/>
    <dataValidation allowBlank="1" showInputMessage="1" showErrorMessage="1" prompt="Enter Comments or Special Instructions in this cell" sqref="B11:E11" xr:uid="{00000000-0002-0000-0000-00000E000000}"/>
    <dataValidation allowBlank="1" showInputMessage="1" showErrorMessage="1" prompt="Enter Customer's Contact Details in this cell" sqref="B9" xr:uid="{00000000-0002-0000-0000-00000D000000}"/>
    <dataValidation allowBlank="1" showInputMessage="1" showErrorMessage="1" prompt="Enter Customer's Company Address in this cell" sqref="B8" xr:uid="{00000000-0002-0000-0000-00000C000000}"/>
    <dataValidation allowBlank="1" showInputMessage="1" showErrorMessage="1" prompt="Enter Customer's Company Name in this cell" sqref="B7" xr:uid="{00000000-0002-0000-0000-00000B000000}"/>
    <dataValidation allowBlank="1" showInputMessage="1" showErrorMessage="1" prompt="Enter Customer Name in this cell" sqref="B6" xr:uid="{00000000-0002-0000-0000-00000A000000}"/>
    <dataValidation allowBlank="1" showInputMessage="1" showErrorMessage="1" prompt="Enter Prepared by name in this cell" sqref="F7" xr:uid="{00000000-0002-0000-0000-000009000000}"/>
    <dataValidation allowBlank="1" showInputMessage="1" showErrorMessage="1" prompt="Enter Quotation end date in this cell" sqref="F6" xr:uid="{00000000-0002-0000-0000-000008000000}"/>
    <dataValidation allowBlank="1" showInputMessage="1" showErrorMessage="1" prompt="Enter Phone and contact details in this cell" sqref="B4" xr:uid="{00000000-0002-0000-0000-000007000000}"/>
    <dataValidation allowBlank="1" showInputMessage="1" showErrorMessage="1" prompt="Enter full Company Address in this cell" sqref="B3" xr:uid="{00000000-0002-0000-0000-000006000000}"/>
    <dataValidation allowBlank="1" showInputMessage="1" showErrorMessage="1" prompt="Enter Quotation Date in this cell" sqref="F2" xr:uid="{00000000-0002-0000-0000-000005000000}"/>
    <dataValidation allowBlank="1" showInputMessage="1" showErrorMessage="1" prompt="Enter Quotation Number in this cell" sqref="F3" xr:uid="{00000000-0002-0000-0000-000004000000}"/>
    <dataValidation allowBlank="1" showInputMessage="1" showErrorMessage="1" prompt="Enter Customer ID in this cell" sqref="F4" xr:uid="{00000000-0002-0000-0000-000003000000}"/>
    <dataValidation allowBlank="1" showInputMessage="1" showErrorMessage="1" promptTitle="Quotation Template" prompt="_x000a_Create a Price quote with tax calculation in this worksheet. Enter company, customer, quotation, shipping, and product details. Total due is automatically calculated." sqref="A1" xr:uid="{00000000-0002-0000-0000-000002000000}"/>
    <dataValidation type="list" allowBlank="1" showInputMessage="1" showErrorMessage="1" sqref="E16:E20" xr:uid="{00000000-0002-0000-0000-000001000000}">
      <formula1>"Yes, No"</formula1>
    </dataValidation>
  </dataValidations>
  <printOptions horizontalCentered="1"/>
  <pageMargins left="0.25" right="0.25" top="0.25" bottom="0.75" header="0.3" footer="0.3"/>
  <pageSetup orientation="portrait" r:id="rId1"/>
  <drawing r:id="rId2"/>
  <tableParts count="2">
    <tablePart r:id="rId3"/>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B9525A-66D8-42AB-950F-74F3AE254A5A}">
  <sheetPr codeName="Sheet6"/>
  <dimension ref="A1:AP134"/>
  <sheetViews>
    <sheetView showGridLines="0" zoomScale="70" zoomScaleNormal="70" workbookViewId="0">
      <selection activeCell="AO6" sqref="AO6"/>
    </sheetView>
  </sheetViews>
  <sheetFormatPr defaultColWidth="9.08984375" defaultRowHeight="18" customHeight="1"/>
  <cols>
    <col min="1" max="1" width="3.6328125" style="112" customWidth="1"/>
    <col min="2" max="2" width="2.6328125" style="112" customWidth="1"/>
    <col min="3" max="3" width="4.90625" style="113" customWidth="1"/>
    <col min="4" max="39" width="4.90625" style="112" customWidth="1"/>
    <col min="40" max="40" width="2.6328125" style="112" customWidth="1"/>
    <col min="41" max="41" width="16.54296875" style="112" customWidth="1"/>
    <col min="42" max="42" width="8.6328125" style="112" customWidth="1"/>
    <col min="43" max="16384" width="9.08984375" style="111"/>
  </cols>
  <sheetData>
    <row r="1" spans="1:42" ht="18" customHeight="1">
      <c r="B1" s="115"/>
      <c r="C1" s="115"/>
      <c r="D1" s="114"/>
      <c r="E1" s="114"/>
      <c r="F1" s="114"/>
      <c r="G1" s="114"/>
      <c r="H1" s="114"/>
      <c r="I1" s="114"/>
      <c r="J1" s="114"/>
      <c r="K1" s="114"/>
      <c r="L1" s="114"/>
      <c r="M1" s="114"/>
      <c r="N1" s="114"/>
      <c r="O1" s="114"/>
      <c r="P1" s="114"/>
      <c r="Q1" s="114"/>
      <c r="R1" s="114"/>
      <c r="S1" s="114"/>
      <c r="T1" s="114"/>
      <c r="U1" s="114"/>
      <c r="V1" s="114"/>
      <c r="W1" s="114"/>
      <c r="X1" s="114"/>
      <c r="Y1" s="114"/>
      <c r="Z1" s="114"/>
      <c r="AA1" s="114"/>
      <c r="AB1" s="114"/>
      <c r="AC1" s="114"/>
      <c r="AD1" s="114"/>
      <c r="AE1" s="114"/>
      <c r="AF1" s="114"/>
      <c r="AG1" s="114"/>
      <c r="AH1" s="114"/>
      <c r="AI1" s="114"/>
      <c r="AJ1" s="114"/>
      <c r="AK1" s="114"/>
      <c r="AL1" s="114"/>
      <c r="AM1" s="114"/>
      <c r="AN1" s="114"/>
      <c r="AO1" s="114"/>
    </row>
    <row r="2" spans="1:42" ht="18" customHeight="1">
      <c r="B2" s="252"/>
      <c r="C2" s="252"/>
      <c r="D2" s="251"/>
      <c r="E2" s="250"/>
      <c r="F2" s="249" t="s">
        <v>271</v>
      </c>
      <c r="G2" s="249"/>
      <c r="H2" s="249"/>
      <c r="I2" s="249"/>
      <c r="J2" s="249"/>
      <c r="K2" s="249"/>
      <c r="L2" s="249"/>
      <c r="M2" s="249"/>
      <c r="N2" s="249"/>
      <c r="O2" s="249"/>
      <c r="P2" s="249"/>
      <c r="Q2" s="249"/>
      <c r="R2" s="249"/>
      <c r="S2" s="249"/>
      <c r="T2" s="249"/>
      <c r="U2" s="249"/>
      <c r="V2" s="249"/>
      <c r="W2" s="249"/>
      <c r="X2" s="249"/>
      <c r="Y2" s="249"/>
      <c r="Z2" s="249"/>
      <c r="AA2" s="249"/>
      <c r="AB2" s="249"/>
      <c r="AC2" s="249"/>
      <c r="AD2" s="249"/>
      <c r="AE2" s="249"/>
      <c r="AF2" s="249"/>
      <c r="AG2" s="249"/>
      <c r="AH2" s="249"/>
      <c r="AI2" s="249"/>
      <c r="AJ2" s="249"/>
      <c r="AK2" s="249"/>
      <c r="AL2" s="249"/>
      <c r="AM2" s="249"/>
      <c r="AN2" s="249"/>
      <c r="AO2" s="114"/>
    </row>
    <row r="3" spans="1:42" ht="18" customHeight="1">
      <c r="B3" s="252"/>
      <c r="C3" s="252"/>
      <c r="D3" s="251"/>
      <c r="E3" s="250"/>
      <c r="F3" s="249"/>
      <c r="G3" s="249"/>
      <c r="H3" s="249"/>
      <c r="I3" s="249"/>
      <c r="J3" s="249"/>
      <c r="K3" s="249"/>
      <c r="L3" s="249"/>
      <c r="M3" s="249"/>
      <c r="N3" s="249"/>
      <c r="O3" s="249"/>
      <c r="P3" s="249"/>
      <c r="Q3" s="249"/>
      <c r="R3" s="249"/>
      <c r="S3" s="249"/>
      <c r="T3" s="249"/>
      <c r="U3" s="249"/>
      <c r="V3" s="249"/>
      <c r="W3" s="249"/>
      <c r="X3" s="249"/>
      <c r="Y3" s="249"/>
      <c r="Z3" s="249"/>
      <c r="AA3" s="249"/>
      <c r="AB3" s="249"/>
      <c r="AC3" s="249"/>
      <c r="AD3" s="249"/>
      <c r="AE3" s="249"/>
      <c r="AF3" s="249"/>
      <c r="AG3" s="249"/>
      <c r="AH3" s="249"/>
      <c r="AI3" s="249"/>
      <c r="AJ3" s="249"/>
      <c r="AK3" s="249"/>
      <c r="AL3" s="249"/>
      <c r="AM3" s="249"/>
      <c r="AN3" s="249"/>
      <c r="AO3" s="114"/>
    </row>
    <row r="4" spans="1:42" ht="18" customHeight="1">
      <c r="B4" s="252"/>
      <c r="C4" s="252"/>
      <c r="D4" s="251"/>
      <c r="E4" s="250"/>
      <c r="F4" s="249"/>
      <c r="G4" s="249"/>
      <c r="H4" s="249"/>
      <c r="I4" s="249"/>
      <c r="J4" s="249"/>
      <c r="K4" s="249"/>
      <c r="L4" s="249"/>
      <c r="M4" s="249"/>
      <c r="N4" s="249"/>
      <c r="O4" s="249"/>
      <c r="P4" s="249"/>
      <c r="Q4" s="249"/>
      <c r="R4" s="249"/>
      <c r="S4" s="249"/>
      <c r="T4" s="249"/>
      <c r="U4" s="249"/>
      <c r="V4" s="249"/>
      <c r="W4" s="249"/>
      <c r="X4" s="249"/>
      <c r="Y4" s="249"/>
      <c r="Z4" s="249"/>
      <c r="AA4" s="249"/>
      <c r="AB4" s="249"/>
      <c r="AC4" s="249"/>
      <c r="AD4" s="249"/>
      <c r="AE4" s="249"/>
      <c r="AF4" s="249"/>
      <c r="AG4" s="249"/>
      <c r="AH4" s="249"/>
      <c r="AI4" s="249"/>
      <c r="AJ4" s="249"/>
      <c r="AK4" s="249"/>
      <c r="AL4" s="249"/>
      <c r="AM4" s="249"/>
      <c r="AN4" s="249"/>
      <c r="AO4" s="114"/>
    </row>
    <row r="5" spans="1:42" ht="18" customHeight="1">
      <c r="B5" s="252"/>
      <c r="C5" s="252"/>
      <c r="D5" s="251"/>
      <c r="E5" s="250"/>
      <c r="F5" s="249"/>
      <c r="G5" s="249"/>
      <c r="H5" s="249"/>
      <c r="I5" s="249"/>
      <c r="J5" s="249"/>
      <c r="K5" s="249"/>
      <c r="L5" s="249"/>
      <c r="M5" s="249"/>
      <c r="N5" s="249"/>
      <c r="O5" s="249"/>
      <c r="P5" s="249"/>
      <c r="Q5" s="249"/>
      <c r="R5" s="249"/>
      <c r="S5" s="249"/>
      <c r="T5" s="249"/>
      <c r="U5" s="249"/>
      <c r="V5" s="249"/>
      <c r="W5" s="249"/>
      <c r="X5" s="249"/>
      <c r="Y5" s="249"/>
      <c r="Z5" s="249"/>
      <c r="AA5" s="249"/>
      <c r="AB5" s="249"/>
      <c r="AC5" s="249"/>
      <c r="AD5" s="249"/>
      <c r="AE5" s="249"/>
      <c r="AF5" s="249"/>
      <c r="AG5" s="249"/>
      <c r="AH5" s="249"/>
      <c r="AI5" s="249"/>
      <c r="AJ5" s="249"/>
      <c r="AK5" s="249"/>
      <c r="AL5" s="249"/>
      <c r="AM5" s="249"/>
      <c r="AN5" s="249"/>
      <c r="AO5" s="114"/>
    </row>
    <row r="6" spans="1:42" ht="18" customHeight="1">
      <c r="B6" s="252"/>
      <c r="C6" s="252"/>
      <c r="D6" s="251"/>
      <c r="E6" s="250"/>
      <c r="F6" s="249"/>
      <c r="G6" s="249"/>
      <c r="H6" s="249"/>
      <c r="I6" s="249"/>
      <c r="J6" s="249"/>
      <c r="K6" s="249"/>
      <c r="L6" s="249"/>
      <c r="M6" s="249"/>
      <c r="N6" s="249"/>
      <c r="O6" s="249"/>
      <c r="P6" s="249"/>
      <c r="Q6" s="249"/>
      <c r="R6" s="249"/>
      <c r="S6" s="249"/>
      <c r="T6" s="249"/>
      <c r="U6" s="249"/>
      <c r="V6" s="249"/>
      <c r="W6" s="249"/>
      <c r="X6" s="249"/>
      <c r="Y6" s="249"/>
      <c r="Z6" s="249"/>
      <c r="AA6" s="249"/>
      <c r="AB6" s="249"/>
      <c r="AC6" s="249"/>
      <c r="AD6" s="249"/>
      <c r="AE6" s="249"/>
      <c r="AF6" s="249"/>
      <c r="AG6" s="249"/>
      <c r="AH6" s="249"/>
      <c r="AI6" s="249"/>
      <c r="AJ6" s="249"/>
      <c r="AK6" s="249"/>
      <c r="AL6" s="249"/>
      <c r="AM6" s="249"/>
      <c r="AN6" s="249"/>
      <c r="AO6" s="114"/>
    </row>
    <row r="7" spans="1:42" ht="9.9" customHeight="1">
      <c r="B7" s="248"/>
      <c r="C7" s="248"/>
      <c r="D7" s="247"/>
      <c r="E7" s="247"/>
      <c r="F7" s="247"/>
      <c r="G7" s="247"/>
      <c r="H7" s="247"/>
      <c r="I7" s="247"/>
      <c r="J7" s="247"/>
      <c r="K7" s="247"/>
      <c r="L7" s="247"/>
      <c r="M7" s="247"/>
      <c r="N7" s="247"/>
      <c r="O7" s="247"/>
      <c r="P7" s="247"/>
      <c r="Q7" s="247"/>
      <c r="R7" s="247"/>
      <c r="S7" s="247"/>
      <c r="T7" s="247"/>
      <c r="U7" s="247"/>
      <c r="V7" s="247"/>
      <c r="W7" s="247"/>
      <c r="X7" s="247"/>
      <c r="Y7" s="247"/>
      <c r="Z7" s="247"/>
      <c r="AA7" s="247"/>
      <c r="AB7" s="247"/>
      <c r="AC7" s="246"/>
      <c r="AD7" s="246"/>
      <c r="AE7" s="246"/>
      <c r="AF7" s="246"/>
      <c r="AG7" s="246"/>
      <c r="AH7" s="246"/>
      <c r="AI7" s="246"/>
      <c r="AJ7" s="246"/>
      <c r="AK7" s="246"/>
      <c r="AL7" s="246"/>
      <c r="AM7" s="246"/>
      <c r="AN7" s="246"/>
      <c r="AO7" s="114"/>
    </row>
    <row r="8" spans="1:42" ht="21.65" customHeight="1">
      <c r="B8" s="114"/>
      <c r="C8" s="115"/>
      <c r="D8" s="114"/>
      <c r="E8" s="114"/>
      <c r="F8" s="114"/>
      <c r="G8" s="114"/>
      <c r="H8" s="114"/>
      <c r="I8" s="114"/>
      <c r="J8" s="114"/>
      <c r="K8" s="114"/>
      <c r="L8" s="114"/>
      <c r="M8" s="114"/>
      <c r="N8" s="114"/>
      <c r="O8" s="114"/>
      <c r="P8" s="114"/>
      <c r="Q8" s="114"/>
      <c r="R8" s="114"/>
      <c r="S8" s="114"/>
      <c r="T8" s="114"/>
      <c r="U8" s="114"/>
      <c r="V8" s="114"/>
      <c r="W8" s="114"/>
      <c r="X8" s="114"/>
      <c r="Y8" s="114"/>
      <c r="Z8" s="114"/>
      <c r="AA8" s="114"/>
      <c r="AB8" s="114"/>
      <c r="AC8" s="114"/>
      <c r="AD8" s="114"/>
      <c r="AE8" s="114"/>
      <c r="AF8" s="114"/>
      <c r="AG8" s="114"/>
      <c r="AH8" s="114"/>
      <c r="AI8" s="114"/>
      <c r="AJ8" s="114"/>
      <c r="AK8" s="114"/>
      <c r="AL8" s="114"/>
      <c r="AM8" s="114"/>
      <c r="AN8" s="114"/>
      <c r="AO8" s="114"/>
    </row>
    <row r="9" spans="1:42" ht="18" customHeight="1">
      <c r="B9" s="148"/>
      <c r="C9" s="149"/>
      <c r="D9" s="148"/>
      <c r="E9" s="148"/>
      <c r="F9" s="148"/>
      <c r="G9" s="148"/>
      <c r="H9" s="148"/>
      <c r="I9" s="148"/>
      <c r="J9" s="148"/>
      <c r="K9" s="148"/>
      <c r="L9" s="148"/>
      <c r="M9" s="148"/>
      <c r="N9" s="148"/>
      <c r="O9" s="148"/>
      <c r="P9" s="148"/>
      <c r="Q9" s="148"/>
      <c r="R9" s="148"/>
      <c r="S9" s="148"/>
      <c r="T9" s="148"/>
      <c r="U9" s="148"/>
      <c r="V9" s="148"/>
      <c r="W9" s="148"/>
      <c r="X9" s="148"/>
      <c r="Y9" s="148"/>
      <c r="Z9" s="148"/>
      <c r="AA9" s="148"/>
      <c r="AB9" s="148"/>
      <c r="AC9" s="148"/>
      <c r="AD9" s="148"/>
      <c r="AE9" s="148"/>
      <c r="AF9" s="148"/>
      <c r="AG9" s="148"/>
      <c r="AH9" s="148"/>
      <c r="AI9" s="148"/>
      <c r="AJ9" s="148"/>
      <c r="AK9" s="148"/>
      <c r="AL9" s="148"/>
      <c r="AM9" s="148"/>
      <c r="AN9" s="148"/>
      <c r="AO9" s="114"/>
    </row>
    <row r="10" spans="1:42" ht="24" customHeight="1">
      <c r="B10" s="148"/>
      <c r="C10" s="239" t="s">
        <v>270</v>
      </c>
      <c r="D10" s="239"/>
      <c r="E10" s="239"/>
      <c r="F10" s="239"/>
      <c r="G10" s="239"/>
      <c r="H10" s="239"/>
      <c r="I10" s="238"/>
      <c r="J10" s="237"/>
      <c r="K10" s="237"/>
      <c r="L10" s="237"/>
      <c r="M10" s="237"/>
      <c r="N10" s="237"/>
      <c r="O10" s="237"/>
      <c r="P10" s="237"/>
      <c r="Q10" s="237"/>
      <c r="R10" s="237"/>
      <c r="S10" s="237"/>
      <c r="T10" s="237"/>
      <c r="U10" s="237"/>
      <c r="V10" s="237"/>
      <c r="W10" s="237"/>
      <c r="X10" s="237"/>
      <c r="Y10" s="237"/>
      <c r="Z10" s="237"/>
      <c r="AA10" s="237"/>
      <c r="AB10" s="237"/>
      <c r="AC10" s="237"/>
      <c r="AD10" s="237"/>
      <c r="AE10" s="237"/>
      <c r="AF10" s="237"/>
      <c r="AG10" s="237"/>
      <c r="AH10" s="237"/>
      <c r="AI10" s="237"/>
      <c r="AJ10" s="237"/>
      <c r="AK10" s="237"/>
      <c r="AL10" s="237"/>
      <c r="AM10" s="236"/>
      <c r="AN10" s="148"/>
      <c r="AO10" s="114"/>
    </row>
    <row r="11" spans="1:42" ht="24" customHeight="1">
      <c r="B11" s="148"/>
      <c r="C11" s="239" t="s">
        <v>269</v>
      </c>
      <c r="D11" s="239"/>
      <c r="E11" s="239"/>
      <c r="F11" s="239"/>
      <c r="G11" s="239"/>
      <c r="H11" s="239"/>
      <c r="I11" s="238"/>
      <c r="J11" s="237"/>
      <c r="K11" s="237"/>
      <c r="L11" s="237"/>
      <c r="M11" s="237"/>
      <c r="N11" s="237"/>
      <c r="O11" s="237"/>
      <c r="P11" s="237"/>
      <c r="Q11" s="237"/>
      <c r="R11" s="237"/>
      <c r="S11" s="237"/>
      <c r="T11" s="237"/>
      <c r="U11" s="237"/>
      <c r="V11" s="236"/>
      <c r="W11" s="245" t="s">
        <v>268</v>
      </c>
      <c r="X11" s="244"/>
      <c r="Y11" s="244"/>
      <c r="Z11" s="244"/>
      <c r="AA11" s="244"/>
      <c r="AB11" s="243"/>
      <c r="AC11" s="242"/>
      <c r="AD11" s="241"/>
      <c r="AE11" s="241"/>
      <c r="AF11" s="241"/>
      <c r="AG11" s="241"/>
      <c r="AH11" s="241"/>
      <c r="AI11" s="241"/>
      <c r="AJ11" s="241"/>
      <c r="AK11" s="241"/>
      <c r="AL11" s="241"/>
      <c r="AM11" s="240"/>
      <c r="AN11" s="148"/>
      <c r="AO11" s="114"/>
    </row>
    <row r="12" spans="1:42" ht="24" customHeight="1">
      <c r="B12" s="148"/>
      <c r="C12" s="239" t="s">
        <v>267</v>
      </c>
      <c r="D12" s="239"/>
      <c r="E12" s="239"/>
      <c r="F12" s="239"/>
      <c r="G12" s="239"/>
      <c r="H12" s="239"/>
      <c r="I12" s="238"/>
      <c r="J12" s="237"/>
      <c r="K12" s="237"/>
      <c r="L12" s="237"/>
      <c r="M12" s="237"/>
      <c r="N12" s="237"/>
      <c r="O12" s="237"/>
      <c r="P12" s="237"/>
      <c r="Q12" s="237"/>
      <c r="R12" s="237"/>
      <c r="S12" s="237"/>
      <c r="T12" s="237"/>
      <c r="U12" s="237"/>
      <c r="V12" s="237"/>
      <c r="W12" s="237"/>
      <c r="X12" s="237"/>
      <c r="Y12" s="237"/>
      <c r="Z12" s="237"/>
      <c r="AA12" s="237"/>
      <c r="AB12" s="237"/>
      <c r="AC12" s="237"/>
      <c r="AD12" s="237"/>
      <c r="AE12" s="237"/>
      <c r="AF12" s="237"/>
      <c r="AG12" s="237"/>
      <c r="AH12" s="237"/>
      <c r="AI12" s="237"/>
      <c r="AJ12" s="237"/>
      <c r="AK12" s="237"/>
      <c r="AL12" s="237"/>
      <c r="AM12" s="236"/>
      <c r="AN12" s="148"/>
      <c r="AO12" s="114"/>
    </row>
    <row r="13" spans="1:42" ht="20.149999999999999" customHeight="1">
      <c r="B13" s="148"/>
      <c r="C13" s="234"/>
      <c r="D13" s="234"/>
      <c r="E13" s="234"/>
      <c r="F13" s="234"/>
      <c r="G13" s="234"/>
      <c r="H13" s="234"/>
      <c r="I13" s="235"/>
      <c r="J13" s="235"/>
      <c r="K13" s="235"/>
      <c r="L13" s="235"/>
      <c r="M13" s="235"/>
      <c r="N13" s="235"/>
      <c r="O13" s="235"/>
      <c r="P13" s="235"/>
      <c r="Q13" s="235"/>
      <c r="R13" s="235"/>
      <c r="S13" s="235"/>
      <c r="T13" s="235"/>
      <c r="U13" s="235"/>
      <c r="V13" s="235"/>
      <c r="W13" s="234"/>
      <c r="X13" s="234"/>
      <c r="Y13" s="234"/>
      <c r="Z13" s="234"/>
      <c r="AA13" s="234"/>
      <c r="AB13" s="234"/>
      <c r="AC13" s="233"/>
      <c r="AD13" s="233"/>
      <c r="AE13" s="233"/>
      <c r="AF13" s="233"/>
      <c r="AG13" s="233"/>
      <c r="AH13" s="233"/>
      <c r="AI13" s="233"/>
      <c r="AJ13" s="233"/>
      <c r="AK13" s="233"/>
      <c r="AL13" s="233"/>
      <c r="AM13" s="233"/>
      <c r="AN13" s="148"/>
      <c r="AO13" s="114"/>
    </row>
    <row r="14" spans="1:42" ht="20.149999999999999" customHeight="1">
      <c r="B14" s="148"/>
      <c r="C14" s="234"/>
      <c r="D14" s="234"/>
      <c r="E14" s="234"/>
      <c r="F14" s="234"/>
      <c r="G14" s="234"/>
      <c r="H14" s="234"/>
      <c r="I14" s="235"/>
      <c r="J14" s="235"/>
      <c r="K14" s="235"/>
      <c r="L14" s="235"/>
      <c r="M14" s="235"/>
      <c r="N14" s="235"/>
      <c r="O14" s="235"/>
      <c r="P14" s="235"/>
      <c r="Q14" s="235"/>
      <c r="R14" s="235"/>
      <c r="S14" s="235"/>
      <c r="T14" s="235"/>
      <c r="U14" s="235"/>
      <c r="V14" s="235"/>
      <c r="W14" s="234"/>
      <c r="X14" s="234"/>
      <c r="Y14" s="234"/>
      <c r="Z14" s="234"/>
      <c r="AA14" s="234"/>
      <c r="AB14" s="234"/>
      <c r="AC14" s="233"/>
      <c r="AD14" s="233"/>
      <c r="AE14" s="233"/>
      <c r="AF14" s="233"/>
      <c r="AG14" s="233"/>
      <c r="AH14" s="233"/>
      <c r="AI14" s="233"/>
      <c r="AJ14" s="233"/>
      <c r="AK14" s="233"/>
      <c r="AL14" s="233"/>
      <c r="AM14" s="233"/>
      <c r="AN14" s="148"/>
      <c r="AO14" s="114"/>
    </row>
    <row r="15" spans="1:42" s="188" customFormat="1" ht="36" customHeight="1">
      <c r="A15" s="189"/>
      <c r="B15" s="190"/>
      <c r="C15" s="193"/>
      <c r="D15" s="190"/>
      <c r="E15" s="190"/>
      <c r="F15" s="190"/>
      <c r="G15" s="190"/>
      <c r="H15" s="190"/>
      <c r="I15" s="190"/>
      <c r="J15" s="190"/>
      <c r="L15" s="191"/>
      <c r="M15" s="191"/>
      <c r="N15" s="191"/>
      <c r="O15" s="192" t="s">
        <v>266</v>
      </c>
      <c r="P15" s="192"/>
      <c r="Q15" s="192"/>
      <c r="R15" s="192"/>
      <c r="S15" s="192"/>
      <c r="T15" s="192"/>
      <c r="U15" s="192"/>
      <c r="V15" s="192"/>
      <c r="W15" s="192"/>
      <c r="X15" s="192"/>
      <c r="Y15" s="192"/>
      <c r="Z15" s="192"/>
      <c r="AA15" s="192"/>
      <c r="AB15" s="191"/>
      <c r="AC15" s="191"/>
      <c r="AD15" s="191"/>
      <c r="AE15" s="190"/>
      <c r="AF15" s="190"/>
      <c r="AG15" s="190"/>
      <c r="AH15" s="190"/>
      <c r="AI15" s="190"/>
      <c r="AJ15" s="190"/>
      <c r="AK15" s="190"/>
      <c r="AL15" s="190"/>
      <c r="AM15" s="190"/>
      <c r="AN15" s="190"/>
      <c r="AO15" s="190"/>
      <c r="AP15" s="189"/>
    </row>
    <row r="16" spans="1:42" ht="12" customHeight="1" thickBot="1">
      <c r="B16" s="148"/>
      <c r="C16" s="149"/>
      <c r="D16" s="148"/>
      <c r="E16" s="148"/>
      <c r="F16" s="148"/>
      <c r="G16" s="148"/>
      <c r="H16" s="148"/>
      <c r="I16" s="148"/>
      <c r="J16" s="148"/>
      <c r="K16" s="148"/>
      <c r="L16" s="148"/>
      <c r="M16" s="148"/>
      <c r="N16" s="148"/>
      <c r="O16" s="148"/>
      <c r="P16" s="148"/>
      <c r="Q16" s="148"/>
      <c r="R16" s="148"/>
      <c r="S16" s="148"/>
      <c r="T16" s="148"/>
      <c r="U16" s="148"/>
      <c r="V16" s="148"/>
      <c r="W16" s="148"/>
      <c r="X16" s="148"/>
      <c r="Y16" s="148"/>
      <c r="Z16" s="148"/>
      <c r="AA16" s="148"/>
      <c r="AB16" s="148"/>
      <c r="AC16" s="148"/>
      <c r="AD16" s="148"/>
      <c r="AE16" s="148"/>
      <c r="AF16" s="148"/>
      <c r="AG16" s="148"/>
      <c r="AH16" s="148"/>
      <c r="AI16" s="148"/>
      <c r="AJ16" s="148"/>
      <c r="AK16" s="148"/>
      <c r="AL16" s="148"/>
      <c r="AM16" s="148"/>
      <c r="AN16" s="148"/>
      <c r="AO16" s="114"/>
    </row>
    <row r="17" spans="1:42" s="220" customFormat="1" ht="27.9" customHeight="1" thickBot="1">
      <c r="B17" s="222"/>
      <c r="C17" s="232" t="s">
        <v>265</v>
      </c>
      <c r="D17" s="231"/>
      <c r="E17" s="231"/>
      <c r="F17" s="231"/>
      <c r="G17" s="231"/>
      <c r="H17" s="231"/>
      <c r="I17" s="231"/>
      <c r="J17" s="231"/>
      <c r="K17" s="231"/>
      <c r="L17" s="231"/>
      <c r="M17" s="230"/>
      <c r="N17" s="226"/>
      <c r="O17" s="226"/>
      <c r="P17" s="229" t="s">
        <v>264</v>
      </c>
      <c r="Q17" s="228"/>
      <c r="R17" s="228"/>
      <c r="S17" s="228"/>
      <c r="T17" s="228"/>
      <c r="U17" s="228"/>
      <c r="V17" s="228"/>
      <c r="W17" s="228"/>
      <c r="X17" s="228"/>
      <c r="Y17" s="228"/>
      <c r="Z17" s="227"/>
      <c r="AA17" s="226"/>
      <c r="AB17" s="226"/>
      <c r="AC17" s="225" t="s">
        <v>263</v>
      </c>
      <c r="AD17" s="224"/>
      <c r="AE17" s="224"/>
      <c r="AF17" s="224"/>
      <c r="AG17" s="224"/>
      <c r="AH17" s="224"/>
      <c r="AI17" s="224"/>
      <c r="AJ17" s="224"/>
      <c r="AK17" s="224"/>
      <c r="AL17" s="224"/>
      <c r="AM17" s="223"/>
      <c r="AN17" s="222"/>
      <c r="AO17" s="221"/>
    </row>
    <row r="18" spans="1:42" s="112" customFormat="1" ht="20.149999999999999" customHeight="1">
      <c r="B18" s="148"/>
      <c r="C18" s="217" t="s">
        <v>241</v>
      </c>
      <c r="D18" s="216" t="s">
        <v>262</v>
      </c>
      <c r="E18" s="216"/>
      <c r="F18" s="216"/>
      <c r="G18" s="216"/>
      <c r="H18" s="216"/>
      <c r="I18" s="216"/>
      <c r="J18" s="216"/>
      <c r="K18" s="216"/>
      <c r="L18" s="216"/>
      <c r="M18" s="215"/>
      <c r="N18" s="219"/>
      <c r="O18" s="218"/>
      <c r="P18" s="217" t="s">
        <v>235</v>
      </c>
      <c r="Q18" s="216" t="s">
        <v>261</v>
      </c>
      <c r="R18" s="216"/>
      <c r="S18" s="216"/>
      <c r="T18" s="216"/>
      <c r="U18" s="216"/>
      <c r="V18" s="216"/>
      <c r="W18" s="216"/>
      <c r="X18" s="216"/>
      <c r="Y18" s="216"/>
      <c r="Z18" s="215"/>
      <c r="AA18" s="218"/>
      <c r="AB18" s="218"/>
      <c r="AC18" s="217" t="s">
        <v>235</v>
      </c>
      <c r="AD18" s="216" t="s">
        <v>260</v>
      </c>
      <c r="AE18" s="216"/>
      <c r="AF18" s="216"/>
      <c r="AG18" s="216"/>
      <c r="AH18" s="216"/>
      <c r="AI18" s="216"/>
      <c r="AJ18" s="216"/>
      <c r="AK18" s="216"/>
      <c r="AL18" s="216"/>
      <c r="AM18" s="215"/>
      <c r="AN18" s="148"/>
      <c r="AO18" s="114"/>
    </row>
    <row r="19" spans="1:42" ht="18" customHeight="1">
      <c r="B19" s="148"/>
      <c r="C19" s="214" t="s">
        <v>238</v>
      </c>
      <c r="D19" s="213" t="s">
        <v>259</v>
      </c>
      <c r="E19" s="213"/>
      <c r="F19" s="213"/>
      <c r="G19" s="213"/>
      <c r="H19" s="213"/>
      <c r="I19" s="213"/>
      <c r="J19" s="213"/>
      <c r="K19" s="213"/>
      <c r="L19" s="213"/>
      <c r="M19" s="212"/>
      <c r="N19" s="211"/>
      <c r="O19" s="210"/>
      <c r="P19" s="214" t="s">
        <v>235</v>
      </c>
      <c r="Q19" s="213" t="s">
        <v>258</v>
      </c>
      <c r="R19" s="213"/>
      <c r="S19" s="213"/>
      <c r="T19" s="213"/>
      <c r="U19" s="213"/>
      <c r="V19" s="213"/>
      <c r="W19" s="213"/>
      <c r="X19" s="213"/>
      <c r="Y19" s="213"/>
      <c r="Z19" s="212"/>
      <c r="AA19" s="210"/>
      <c r="AB19" s="210"/>
      <c r="AC19" s="214" t="s">
        <v>235</v>
      </c>
      <c r="AD19" s="213" t="s">
        <v>257</v>
      </c>
      <c r="AE19" s="213"/>
      <c r="AF19" s="213"/>
      <c r="AG19" s="213"/>
      <c r="AH19" s="213"/>
      <c r="AI19" s="213"/>
      <c r="AJ19" s="213"/>
      <c r="AK19" s="213"/>
      <c r="AL19" s="213"/>
      <c r="AM19" s="212"/>
      <c r="AN19" s="148"/>
      <c r="AO19" s="114"/>
    </row>
    <row r="20" spans="1:42" ht="18" customHeight="1">
      <c r="B20" s="148"/>
      <c r="C20" s="214" t="s">
        <v>235</v>
      </c>
      <c r="D20" s="213" t="s">
        <v>256</v>
      </c>
      <c r="E20" s="213"/>
      <c r="F20" s="213"/>
      <c r="G20" s="213"/>
      <c r="H20" s="213"/>
      <c r="I20" s="213"/>
      <c r="J20" s="213"/>
      <c r="K20" s="213"/>
      <c r="L20" s="213"/>
      <c r="M20" s="212"/>
      <c r="N20" s="211"/>
      <c r="O20" s="210"/>
      <c r="P20" s="214" t="s">
        <v>235</v>
      </c>
      <c r="Q20" s="213" t="s">
        <v>255</v>
      </c>
      <c r="R20" s="213"/>
      <c r="S20" s="213"/>
      <c r="T20" s="213"/>
      <c r="U20" s="213"/>
      <c r="V20" s="213"/>
      <c r="W20" s="213"/>
      <c r="X20" s="213"/>
      <c r="Y20" s="213"/>
      <c r="Z20" s="212"/>
      <c r="AA20" s="210"/>
      <c r="AB20" s="210"/>
      <c r="AC20" s="214" t="s">
        <v>235</v>
      </c>
      <c r="AD20" s="213" t="s">
        <v>254</v>
      </c>
      <c r="AE20" s="213"/>
      <c r="AF20" s="213"/>
      <c r="AG20" s="213"/>
      <c r="AH20" s="213"/>
      <c r="AI20" s="213"/>
      <c r="AJ20" s="213"/>
      <c r="AK20" s="213"/>
      <c r="AL20" s="213"/>
      <c r="AM20" s="212"/>
      <c r="AN20" s="148"/>
      <c r="AO20" s="114"/>
    </row>
    <row r="21" spans="1:42" ht="18" customHeight="1">
      <c r="B21" s="148"/>
      <c r="C21" s="214" t="s">
        <v>235</v>
      </c>
      <c r="D21" s="213" t="s">
        <v>253</v>
      </c>
      <c r="E21" s="213"/>
      <c r="F21" s="213"/>
      <c r="G21" s="213"/>
      <c r="H21" s="213"/>
      <c r="I21" s="213"/>
      <c r="J21" s="213"/>
      <c r="K21" s="213"/>
      <c r="L21" s="213"/>
      <c r="M21" s="212"/>
      <c r="N21" s="211"/>
      <c r="O21" s="210"/>
      <c r="P21" s="214" t="s">
        <v>235</v>
      </c>
      <c r="Q21" s="213" t="s">
        <v>252</v>
      </c>
      <c r="R21" s="213"/>
      <c r="S21" s="213"/>
      <c r="T21" s="213"/>
      <c r="U21" s="213"/>
      <c r="V21" s="213"/>
      <c r="W21" s="213"/>
      <c r="X21" s="213"/>
      <c r="Y21" s="213"/>
      <c r="Z21" s="212"/>
      <c r="AA21" s="210"/>
      <c r="AB21" s="210"/>
      <c r="AC21" s="214" t="s">
        <v>235</v>
      </c>
      <c r="AD21" s="213"/>
      <c r="AE21" s="213"/>
      <c r="AF21" s="213"/>
      <c r="AG21" s="213"/>
      <c r="AH21" s="213"/>
      <c r="AI21" s="213"/>
      <c r="AJ21" s="213"/>
      <c r="AK21" s="213"/>
      <c r="AL21" s="213"/>
      <c r="AM21" s="212"/>
      <c r="AN21" s="148"/>
      <c r="AO21" s="114"/>
    </row>
    <row r="22" spans="1:42" ht="18" customHeight="1">
      <c r="B22" s="148"/>
      <c r="C22" s="214" t="s">
        <v>235</v>
      </c>
      <c r="D22" s="213" t="s">
        <v>251</v>
      </c>
      <c r="E22" s="213"/>
      <c r="F22" s="213"/>
      <c r="G22" s="213"/>
      <c r="H22" s="213"/>
      <c r="I22" s="213"/>
      <c r="J22" s="213"/>
      <c r="K22" s="213"/>
      <c r="L22" s="213"/>
      <c r="M22" s="212"/>
      <c r="N22" s="211"/>
      <c r="O22" s="210"/>
      <c r="P22" s="214" t="s">
        <v>235</v>
      </c>
      <c r="Q22" s="213"/>
      <c r="R22" s="213"/>
      <c r="S22" s="213"/>
      <c r="T22" s="213"/>
      <c r="U22" s="213"/>
      <c r="V22" s="213"/>
      <c r="W22" s="213"/>
      <c r="X22" s="213"/>
      <c r="Y22" s="213"/>
      <c r="Z22" s="212"/>
      <c r="AA22" s="210"/>
      <c r="AB22" s="210"/>
      <c r="AC22" s="214" t="s">
        <v>235</v>
      </c>
      <c r="AD22" s="213"/>
      <c r="AE22" s="213"/>
      <c r="AF22" s="213"/>
      <c r="AG22" s="213"/>
      <c r="AH22" s="213"/>
      <c r="AI22" s="213"/>
      <c r="AJ22" s="213"/>
      <c r="AK22" s="213"/>
      <c r="AL22" s="213"/>
      <c r="AM22" s="212"/>
      <c r="AN22" s="148"/>
      <c r="AO22" s="114"/>
    </row>
    <row r="23" spans="1:42" ht="18" customHeight="1" thickBot="1">
      <c r="B23" s="148"/>
      <c r="C23" s="209" t="s">
        <v>235</v>
      </c>
      <c r="D23" s="208" t="s">
        <v>250</v>
      </c>
      <c r="E23" s="208"/>
      <c r="F23" s="208"/>
      <c r="G23" s="208"/>
      <c r="H23" s="208"/>
      <c r="I23" s="208"/>
      <c r="J23" s="208"/>
      <c r="K23" s="208"/>
      <c r="L23" s="208"/>
      <c r="M23" s="207"/>
      <c r="N23" s="211"/>
      <c r="O23" s="210"/>
      <c r="P23" s="209" t="s">
        <v>235</v>
      </c>
      <c r="Q23" s="208"/>
      <c r="R23" s="208"/>
      <c r="S23" s="208"/>
      <c r="T23" s="208"/>
      <c r="U23" s="208"/>
      <c r="V23" s="208"/>
      <c r="W23" s="208"/>
      <c r="X23" s="208"/>
      <c r="Y23" s="208"/>
      <c r="Z23" s="207"/>
      <c r="AA23" s="210"/>
      <c r="AB23" s="210"/>
      <c r="AC23" s="209" t="s">
        <v>235</v>
      </c>
      <c r="AD23" s="208"/>
      <c r="AE23" s="208"/>
      <c r="AF23" s="208"/>
      <c r="AG23" s="208"/>
      <c r="AH23" s="208"/>
      <c r="AI23" s="208"/>
      <c r="AJ23" s="208"/>
      <c r="AK23" s="208"/>
      <c r="AL23" s="208"/>
      <c r="AM23" s="207"/>
      <c r="AN23" s="148"/>
      <c r="AO23" s="114"/>
    </row>
    <row r="24" spans="1:42" ht="18" customHeight="1">
      <c r="B24" s="148"/>
      <c r="C24" s="206"/>
      <c r="D24" s="198"/>
      <c r="E24" s="198"/>
      <c r="F24" s="198"/>
      <c r="G24" s="198"/>
      <c r="H24" s="198"/>
      <c r="I24" s="198"/>
      <c r="J24" s="198"/>
      <c r="K24" s="198"/>
      <c r="L24" s="198"/>
      <c r="M24" s="198"/>
      <c r="N24" s="198"/>
      <c r="O24" s="198"/>
      <c r="P24" s="198"/>
      <c r="Q24" s="198"/>
      <c r="R24" s="198"/>
      <c r="S24" s="198"/>
      <c r="T24" s="198"/>
      <c r="U24" s="198"/>
      <c r="V24" s="198"/>
      <c r="W24" s="198"/>
      <c r="X24" s="198"/>
      <c r="Y24" s="198"/>
      <c r="Z24" s="198"/>
      <c r="AA24" s="198"/>
      <c r="AB24" s="198"/>
      <c r="AC24" s="198"/>
      <c r="AD24" s="198"/>
      <c r="AE24" s="198"/>
      <c r="AF24" s="198"/>
      <c r="AG24" s="198"/>
      <c r="AH24" s="198"/>
      <c r="AI24" s="198"/>
      <c r="AJ24" s="198"/>
      <c r="AK24" s="198"/>
      <c r="AL24" s="198"/>
      <c r="AM24" s="198"/>
      <c r="AN24" s="148"/>
      <c r="AO24" s="114"/>
    </row>
    <row r="25" spans="1:42" ht="18" customHeight="1">
      <c r="B25" s="114"/>
      <c r="C25" s="115"/>
      <c r="D25" s="114"/>
      <c r="E25" s="114"/>
      <c r="F25" s="114"/>
      <c r="G25" s="114"/>
      <c r="H25" s="114"/>
      <c r="I25" s="114"/>
      <c r="J25" s="114"/>
      <c r="K25" s="114"/>
      <c r="L25" s="114"/>
      <c r="M25" s="114"/>
      <c r="N25" s="114"/>
      <c r="O25" s="114"/>
      <c r="P25" s="114"/>
      <c r="Q25" s="114"/>
      <c r="R25" s="114"/>
      <c r="S25" s="114"/>
      <c r="T25" s="114"/>
      <c r="U25" s="114"/>
      <c r="V25" s="114"/>
      <c r="W25" s="114"/>
      <c r="X25" s="114"/>
      <c r="Y25" s="114"/>
      <c r="Z25" s="114"/>
      <c r="AA25" s="114"/>
      <c r="AB25" s="114"/>
      <c r="AC25" s="114"/>
      <c r="AD25" s="114"/>
      <c r="AE25" s="114"/>
      <c r="AF25" s="114"/>
      <c r="AG25" s="114"/>
      <c r="AH25" s="114"/>
      <c r="AI25" s="114"/>
      <c r="AJ25" s="114"/>
      <c r="AK25" s="114"/>
      <c r="AL25" s="114"/>
      <c r="AM25" s="114"/>
      <c r="AN25" s="114"/>
      <c r="AO25" s="114"/>
    </row>
    <row r="26" spans="1:42" s="188" customFormat="1" ht="36" customHeight="1">
      <c r="A26" s="189"/>
      <c r="B26" s="190"/>
      <c r="C26" s="193"/>
      <c r="D26" s="190"/>
      <c r="E26" s="190"/>
      <c r="F26" s="190"/>
      <c r="G26" s="190"/>
      <c r="H26" s="190"/>
      <c r="I26" s="190"/>
      <c r="J26" s="190"/>
      <c r="L26" s="191"/>
      <c r="M26" s="191"/>
      <c r="N26" s="191"/>
      <c r="O26" s="192" t="s">
        <v>249</v>
      </c>
      <c r="P26" s="192"/>
      <c r="Q26" s="192"/>
      <c r="R26" s="192"/>
      <c r="S26" s="192"/>
      <c r="T26" s="192"/>
      <c r="U26" s="192"/>
      <c r="V26" s="192"/>
      <c r="W26" s="192"/>
      <c r="X26" s="192"/>
      <c r="Y26" s="192"/>
      <c r="Z26" s="192"/>
      <c r="AA26" s="192"/>
      <c r="AB26" s="191"/>
      <c r="AC26" s="191"/>
      <c r="AD26" s="191"/>
      <c r="AE26" s="190"/>
      <c r="AF26" s="190"/>
      <c r="AG26" s="190"/>
      <c r="AH26" s="190"/>
      <c r="AI26" s="190"/>
      <c r="AJ26" s="190"/>
      <c r="AK26" s="190"/>
      <c r="AL26" s="190"/>
      <c r="AM26" s="190"/>
      <c r="AN26" s="190"/>
      <c r="AO26" s="190"/>
      <c r="AP26" s="189"/>
    </row>
    <row r="27" spans="1:42" ht="12" customHeight="1" thickBot="1">
      <c r="B27" s="148"/>
      <c r="C27" s="149"/>
      <c r="D27" s="148"/>
      <c r="E27" s="148"/>
      <c r="F27" s="148"/>
      <c r="G27" s="148"/>
      <c r="H27" s="148"/>
      <c r="I27" s="148"/>
      <c r="J27" s="148"/>
      <c r="K27" s="148"/>
      <c r="L27" s="148"/>
      <c r="M27" s="148"/>
      <c r="N27" s="148"/>
      <c r="O27" s="148"/>
      <c r="P27" s="148"/>
      <c r="Q27" s="148"/>
      <c r="R27" s="148"/>
      <c r="S27" s="148"/>
      <c r="T27" s="148"/>
      <c r="U27" s="148"/>
      <c r="V27" s="148"/>
      <c r="W27" s="148"/>
      <c r="X27" s="148"/>
      <c r="Y27" s="148"/>
      <c r="Z27" s="148"/>
      <c r="AA27" s="148"/>
      <c r="AB27" s="148"/>
      <c r="AC27" s="148"/>
      <c r="AD27" s="148"/>
      <c r="AE27" s="148"/>
      <c r="AF27" s="148"/>
      <c r="AG27" s="148"/>
      <c r="AH27" s="148"/>
      <c r="AI27" s="148"/>
      <c r="AJ27" s="148"/>
      <c r="AK27" s="148"/>
      <c r="AL27" s="148"/>
      <c r="AM27" s="148"/>
      <c r="AN27" s="148"/>
      <c r="AO27" s="114"/>
    </row>
    <row r="28" spans="1:42" ht="21.9" customHeight="1" thickTop="1">
      <c r="B28" s="148"/>
      <c r="C28" s="187" t="s">
        <v>248</v>
      </c>
      <c r="D28" s="144"/>
      <c r="E28" s="144"/>
      <c r="F28" s="144"/>
      <c r="G28" s="144"/>
      <c r="H28" s="144"/>
      <c r="I28" s="144"/>
      <c r="J28" s="186" t="s">
        <v>247</v>
      </c>
      <c r="K28" s="186"/>
      <c r="L28" s="186"/>
      <c r="M28" s="186" t="s">
        <v>246</v>
      </c>
      <c r="N28" s="186"/>
      <c r="O28" s="186"/>
      <c r="P28" s="186" t="s">
        <v>245</v>
      </c>
      <c r="Q28" s="186"/>
      <c r="R28" s="185"/>
      <c r="S28" s="116"/>
      <c r="T28" s="116"/>
      <c r="U28" s="116"/>
      <c r="V28" s="116"/>
      <c r="W28" s="116"/>
      <c r="X28" s="187" t="s">
        <v>248</v>
      </c>
      <c r="Y28" s="144"/>
      <c r="Z28" s="144"/>
      <c r="AA28" s="144"/>
      <c r="AB28" s="144"/>
      <c r="AC28" s="144"/>
      <c r="AD28" s="144"/>
      <c r="AE28" s="186" t="s">
        <v>247</v>
      </c>
      <c r="AF28" s="186"/>
      <c r="AG28" s="186"/>
      <c r="AH28" s="186" t="s">
        <v>246</v>
      </c>
      <c r="AI28" s="186"/>
      <c r="AJ28" s="186"/>
      <c r="AK28" s="186" t="s">
        <v>245</v>
      </c>
      <c r="AL28" s="186"/>
      <c r="AM28" s="185"/>
      <c r="AN28" s="148"/>
      <c r="AO28" s="114"/>
    </row>
    <row r="29" spans="1:42" ht="18" customHeight="1">
      <c r="A29" s="111"/>
      <c r="B29" s="116"/>
      <c r="C29" s="205" t="s">
        <v>244</v>
      </c>
      <c r="D29" s="204"/>
      <c r="E29" s="204"/>
      <c r="F29" s="204"/>
      <c r="G29" s="204"/>
      <c r="H29" s="204"/>
      <c r="I29" s="204"/>
      <c r="J29" s="200" t="s">
        <v>241</v>
      </c>
      <c r="K29" s="200"/>
      <c r="L29" s="200"/>
      <c r="M29" s="200" t="s">
        <v>241</v>
      </c>
      <c r="N29" s="200"/>
      <c r="O29" s="200"/>
      <c r="P29" s="200" t="s">
        <v>241</v>
      </c>
      <c r="Q29" s="200"/>
      <c r="R29" s="199"/>
      <c r="S29" s="198"/>
      <c r="T29" s="198"/>
      <c r="U29" s="198"/>
      <c r="V29" s="198"/>
      <c r="W29" s="198"/>
      <c r="X29" s="205" t="s">
        <v>135</v>
      </c>
      <c r="Y29" s="204"/>
      <c r="Z29" s="204"/>
      <c r="AA29" s="204"/>
      <c r="AB29" s="204"/>
      <c r="AC29" s="204"/>
      <c r="AD29" s="204"/>
      <c r="AE29" s="200" t="s">
        <v>241</v>
      </c>
      <c r="AF29" s="200"/>
      <c r="AG29" s="200"/>
      <c r="AH29" s="200" t="s">
        <v>241</v>
      </c>
      <c r="AI29" s="200"/>
      <c r="AJ29" s="200"/>
      <c r="AK29" s="200" t="s">
        <v>238</v>
      </c>
      <c r="AL29" s="200"/>
      <c r="AM29" s="199"/>
      <c r="AN29" s="116"/>
      <c r="AO29" s="203"/>
      <c r="AP29" s="111"/>
    </row>
    <row r="30" spans="1:42" ht="18" customHeight="1">
      <c r="B30" s="148"/>
      <c r="C30" s="202" t="s">
        <v>243</v>
      </c>
      <c r="D30" s="201"/>
      <c r="E30" s="201"/>
      <c r="F30" s="201"/>
      <c r="G30" s="201"/>
      <c r="H30" s="201"/>
      <c r="I30" s="201"/>
      <c r="J30" s="200" t="s">
        <v>241</v>
      </c>
      <c r="K30" s="200"/>
      <c r="L30" s="200"/>
      <c r="M30" s="200" t="s">
        <v>238</v>
      </c>
      <c r="N30" s="200"/>
      <c r="O30" s="200"/>
      <c r="P30" s="200" t="s">
        <v>235</v>
      </c>
      <c r="Q30" s="200"/>
      <c r="R30" s="199"/>
      <c r="S30" s="198"/>
      <c r="T30" s="198"/>
      <c r="U30" s="198"/>
      <c r="V30" s="198"/>
      <c r="W30" s="198"/>
      <c r="X30" s="202" t="s">
        <v>132</v>
      </c>
      <c r="Y30" s="201"/>
      <c r="Z30" s="201"/>
      <c r="AA30" s="201"/>
      <c r="AB30" s="201"/>
      <c r="AC30" s="201"/>
      <c r="AD30" s="201"/>
      <c r="AE30" s="200" t="s">
        <v>235</v>
      </c>
      <c r="AF30" s="200"/>
      <c r="AG30" s="200"/>
      <c r="AH30" s="200" t="s">
        <v>235</v>
      </c>
      <c r="AI30" s="200"/>
      <c r="AJ30" s="200"/>
      <c r="AK30" s="200" t="s">
        <v>235</v>
      </c>
      <c r="AL30" s="200"/>
      <c r="AM30" s="199"/>
      <c r="AN30" s="148"/>
      <c r="AO30" s="114"/>
    </row>
    <row r="31" spans="1:42" ht="18" customHeight="1">
      <c r="B31" s="148"/>
      <c r="C31" s="202" t="s">
        <v>242</v>
      </c>
      <c r="D31" s="201"/>
      <c r="E31" s="201"/>
      <c r="F31" s="201"/>
      <c r="G31" s="201"/>
      <c r="H31" s="201"/>
      <c r="I31" s="201"/>
      <c r="J31" s="200" t="s">
        <v>241</v>
      </c>
      <c r="K31" s="200"/>
      <c r="L31" s="200"/>
      <c r="M31" s="200" t="s">
        <v>238</v>
      </c>
      <c r="N31" s="200"/>
      <c r="O31" s="200"/>
      <c r="P31" s="200" t="s">
        <v>241</v>
      </c>
      <c r="Q31" s="200"/>
      <c r="R31" s="199"/>
      <c r="S31" s="198"/>
      <c r="T31" s="198"/>
      <c r="U31" s="198"/>
      <c r="V31" s="198"/>
      <c r="W31" s="198"/>
      <c r="X31" s="202" t="s">
        <v>240</v>
      </c>
      <c r="Y31" s="201"/>
      <c r="Z31" s="201"/>
      <c r="AA31" s="201"/>
      <c r="AB31" s="201"/>
      <c r="AC31" s="201"/>
      <c r="AD31" s="201"/>
      <c r="AE31" s="200" t="s">
        <v>235</v>
      </c>
      <c r="AF31" s="200"/>
      <c r="AG31" s="200"/>
      <c r="AH31" s="200" t="s">
        <v>235</v>
      </c>
      <c r="AI31" s="200"/>
      <c r="AJ31" s="200"/>
      <c r="AK31" s="200" t="s">
        <v>235</v>
      </c>
      <c r="AL31" s="200"/>
      <c r="AM31" s="199"/>
      <c r="AN31" s="148"/>
      <c r="AO31" s="114"/>
    </row>
    <row r="32" spans="1:42" ht="18" customHeight="1">
      <c r="B32" s="148"/>
      <c r="C32" s="202" t="s">
        <v>239</v>
      </c>
      <c r="D32" s="201"/>
      <c r="E32" s="201"/>
      <c r="F32" s="201"/>
      <c r="G32" s="201"/>
      <c r="H32" s="201"/>
      <c r="I32" s="201"/>
      <c r="J32" s="200" t="s">
        <v>238</v>
      </c>
      <c r="K32" s="200"/>
      <c r="L32" s="200"/>
      <c r="M32" s="200" t="s">
        <v>235</v>
      </c>
      <c r="N32" s="200"/>
      <c r="O32" s="200"/>
      <c r="P32" s="200" t="s">
        <v>235</v>
      </c>
      <c r="Q32" s="200"/>
      <c r="R32" s="199"/>
      <c r="S32" s="198"/>
      <c r="T32" s="198"/>
      <c r="U32" s="198"/>
      <c r="V32" s="198"/>
      <c r="W32" s="198"/>
      <c r="X32" s="202"/>
      <c r="Y32" s="201"/>
      <c r="Z32" s="201"/>
      <c r="AA32" s="201"/>
      <c r="AB32" s="201"/>
      <c r="AC32" s="201"/>
      <c r="AD32" s="201"/>
      <c r="AE32" s="200" t="s">
        <v>235</v>
      </c>
      <c r="AF32" s="200"/>
      <c r="AG32" s="200"/>
      <c r="AH32" s="200" t="s">
        <v>235</v>
      </c>
      <c r="AI32" s="200"/>
      <c r="AJ32" s="200"/>
      <c r="AK32" s="200" t="s">
        <v>235</v>
      </c>
      <c r="AL32" s="200"/>
      <c r="AM32" s="199"/>
      <c r="AN32" s="148"/>
      <c r="AO32" s="114"/>
    </row>
    <row r="33" spans="1:42" ht="20.149999999999999" customHeight="1">
      <c r="B33" s="148"/>
      <c r="C33" s="202" t="s">
        <v>237</v>
      </c>
      <c r="D33" s="201"/>
      <c r="E33" s="201"/>
      <c r="F33" s="201"/>
      <c r="G33" s="201"/>
      <c r="H33" s="201"/>
      <c r="I33" s="201"/>
      <c r="J33" s="200" t="s">
        <v>235</v>
      </c>
      <c r="K33" s="200"/>
      <c r="L33" s="200"/>
      <c r="M33" s="200" t="s">
        <v>235</v>
      </c>
      <c r="N33" s="200"/>
      <c r="O33" s="200"/>
      <c r="P33" s="200" t="s">
        <v>235</v>
      </c>
      <c r="Q33" s="200"/>
      <c r="R33" s="199"/>
      <c r="S33" s="198"/>
      <c r="T33" s="198"/>
      <c r="U33" s="198"/>
      <c r="V33" s="198"/>
      <c r="W33" s="198"/>
      <c r="X33" s="202"/>
      <c r="Y33" s="201"/>
      <c r="Z33" s="201"/>
      <c r="AA33" s="201"/>
      <c r="AB33" s="201"/>
      <c r="AC33" s="201"/>
      <c r="AD33" s="201"/>
      <c r="AE33" s="200" t="s">
        <v>235</v>
      </c>
      <c r="AF33" s="200"/>
      <c r="AG33" s="200"/>
      <c r="AH33" s="200" t="s">
        <v>235</v>
      </c>
      <c r="AI33" s="200"/>
      <c r="AJ33" s="200"/>
      <c r="AK33" s="200" t="s">
        <v>235</v>
      </c>
      <c r="AL33" s="200"/>
      <c r="AM33" s="199"/>
      <c r="AN33" s="148"/>
      <c r="AO33" s="114"/>
    </row>
    <row r="34" spans="1:42" ht="20.149999999999999" customHeight="1" thickBot="1">
      <c r="B34" s="148"/>
      <c r="C34" s="197" t="s">
        <v>236</v>
      </c>
      <c r="D34" s="196"/>
      <c r="E34" s="196"/>
      <c r="F34" s="196"/>
      <c r="G34" s="196"/>
      <c r="H34" s="196"/>
      <c r="I34" s="196"/>
      <c r="J34" s="195" t="s">
        <v>235</v>
      </c>
      <c r="K34" s="195"/>
      <c r="L34" s="195"/>
      <c r="M34" s="195" t="s">
        <v>235</v>
      </c>
      <c r="N34" s="195"/>
      <c r="O34" s="195"/>
      <c r="P34" s="195" t="s">
        <v>235</v>
      </c>
      <c r="Q34" s="195"/>
      <c r="R34" s="194"/>
      <c r="S34" s="198"/>
      <c r="T34" s="198"/>
      <c r="U34" s="198"/>
      <c r="V34" s="198"/>
      <c r="W34" s="198"/>
      <c r="X34" s="197"/>
      <c r="Y34" s="196"/>
      <c r="Z34" s="196"/>
      <c r="AA34" s="196"/>
      <c r="AB34" s="196"/>
      <c r="AC34" s="196"/>
      <c r="AD34" s="196"/>
      <c r="AE34" s="195" t="s">
        <v>235</v>
      </c>
      <c r="AF34" s="195"/>
      <c r="AG34" s="195"/>
      <c r="AH34" s="195" t="s">
        <v>235</v>
      </c>
      <c r="AI34" s="195"/>
      <c r="AJ34" s="195"/>
      <c r="AK34" s="195" t="s">
        <v>235</v>
      </c>
      <c r="AL34" s="195"/>
      <c r="AM34" s="194"/>
      <c r="AN34" s="148"/>
      <c r="AO34" s="114"/>
    </row>
    <row r="35" spans="1:42" ht="20.149999999999999" customHeight="1" thickTop="1">
      <c r="B35" s="148"/>
      <c r="C35" s="149"/>
      <c r="D35" s="149"/>
      <c r="E35" s="149"/>
      <c r="F35" s="149"/>
      <c r="G35" s="149"/>
      <c r="H35" s="149"/>
      <c r="I35" s="149"/>
      <c r="J35" s="148"/>
      <c r="K35" s="148"/>
      <c r="L35" s="148"/>
      <c r="M35" s="148"/>
      <c r="N35" s="148"/>
      <c r="O35" s="148"/>
      <c r="P35" s="148"/>
      <c r="Q35" s="148"/>
      <c r="R35" s="148"/>
      <c r="S35" s="148"/>
      <c r="T35" s="148"/>
      <c r="U35" s="148"/>
      <c r="V35" s="148"/>
      <c r="W35" s="148"/>
      <c r="X35" s="148"/>
      <c r="Y35" s="148"/>
      <c r="Z35" s="148"/>
      <c r="AA35" s="148"/>
      <c r="AB35" s="148"/>
      <c r="AC35" s="148"/>
      <c r="AD35" s="148"/>
      <c r="AE35" s="148"/>
      <c r="AF35" s="148"/>
      <c r="AG35" s="148"/>
      <c r="AH35" s="148"/>
      <c r="AI35" s="148"/>
      <c r="AJ35" s="148"/>
      <c r="AK35" s="148"/>
      <c r="AL35" s="148"/>
      <c r="AM35" s="148"/>
      <c r="AN35" s="148"/>
      <c r="AO35" s="114"/>
    </row>
    <row r="36" spans="1:42" ht="18" customHeight="1">
      <c r="B36" s="114"/>
      <c r="C36" s="115"/>
      <c r="D36" s="114"/>
      <c r="E36" s="114"/>
      <c r="F36" s="114"/>
      <c r="G36" s="114"/>
      <c r="H36" s="114"/>
      <c r="I36" s="114"/>
      <c r="J36" s="114"/>
      <c r="K36" s="114"/>
      <c r="L36" s="114"/>
      <c r="M36" s="114"/>
      <c r="N36" s="114"/>
      <c r="O36" s="114"/>
      <c r="P36" s="114"/>
      <c r="Q36" s="114"/>
      <c r="R36" s="114"/>
      <c r="S36" s="114"/>
      <c r="T36" s="114"/>
      <c r="U36" s="114"/>
      <c r="V36" s="114"/>
      <c r="W36" s="114"/>
      <c r="X36" s="114"/>
      <c r="Y36" s="114"/>
      <c r="Z36" s="114"/>
      <c r="AA36" s="114"/>
      <c r="AB36" s="114"/>
      <c r="AC36" s="114"/>
      <c r="AD36" s="114"/>
      <c r="AE36" s="114"/>
      <c r="AF36" s="114"/>
      <c r="AG36" s="114"/>
      <c r="AH36" s="114"/>
      <c r="AI36" s="114"/>
      <c r="AJ36" s="114"/>
      <c r="AK36" s="114"/>
      <c r="AL36" s="114"/>
      <c r="AM36" s="114"/>
      <c r="AN36" s="114"/>
      <c r="AO36" s="114"/>
    </row>
    <row r="37" spans="1:42" s="188" customFormat="1" ht="36" customHeight="1">
      <c r="A37" s="189"/>
      <c r="B37" s="190"/>
      <c r="C37" s="193"/>
      <c r="D37" s="190"/>
      <c r="E37" s="190"/>
      <c r="F37" s="190"/>
      <c r="G37" s="190"/>
      <c r="H37" s="190"/>
      <c r="I37" s="190"/>
      <c r="J37" s="190"/>
      <c r="L37" s="191"/>
      <c r="M37" s="191"/>
      <c r="N37" s="191"/>
      <c r="O37" s="192" t="s">
        <v>234</v>
      </c>
      <c r="P37" s="192"/>
      <c r="Q37" s="192"/>
      <c r="R37" s="192"/>
      <c r="S37" s="192"/>
      <c r="T37" s="192"/>
      <c r="U37" s="192"/>
      <c r="V37" s="192"/>
      <c r="W37" s="192"/>
      <c r="X37" s="192"/>
      <c r="Y37" s="192"/>
      <c r="Z37" s="192"/>
      <c r="AA37" s="192"/>
      <c r="AB37" s="191"/>
      <c r="AC37" s="191"/>
      <c r="AD37" s="191"/>
      <c r="AE37" s="190"/>
      <c r="AF37" s="190"/>
      <c r="AG37" s="190"/>
      <c r="AH37" s="190"/>
      <c r="AI37" s="190"/>
      <c r="AJ37" s="190"/>
      <c r="AK37" s="190"/>
      <c r="AL37" s="190"/>
      <c r="AM37" s="190"/>
      <c r="AN37" s="190"/>
      <c r="AO37" s="190"/>
      <c r="AP37" s="189"/>
    </row>
    <row r="38" spans="1:42" ht="12" customHeight="1" thickBot="1">
      <c r="B38" s="148"/>
      <c r="C38" s="149"/>
      <c r="D38" s="148"/>
      <c r="E38" s="148"/>
      <c r="F38" s="148"/>
      <c r="G38" s="148"/>
      <c r="H38" s="148"/>
      <c r="I38" s="148"/>
      <c r="J38" s="148"/>
      <c r="K38" s="148"/>
      <c r="L38" s="148"/>
      <c r="M38" s="148"/>
      <c r="N38" s="148"/>
      <c r="O38" s="148"/>
      <c r="P38" s="148"/>
      <c r="Q38" s="148"/>
      <c r="R38" s="148"/>
      <c r="S38" s="148"/>
      <c r="T38" s="148"/>
      <c r="U38" s="148"/>
      <c r="V38" s="148"/>
      <c r="W38" s="148"/>
      <c r="X38" s="148"/>
      <c r="Y38" s="148"/>
      <c r="Z38" s="148"/>
      <c r="AA38" s="148"/>
      <c r="AB38" s="148"/>
      <c r="AC38" s="148"/>
      <c r="AD38" s="148"/>
      <c r="AE38" s="148"/>
      <c r="AF38" s="148"/>
      <c r="AG38" s="148"/>
      <c r="AH38" s="148"/>
      <c r="AI38" s="148"/>
      <c r="AJ38" s="148"/>
      <c r="AK38" s="148"/>
      <c r="AL38" s="148"/>
      <c r="AM38" s="148"/>
      <c r="AN38" s="148"/>
      <c r="AO38" s="114"/>
    </row>
    <row r="39" spans="1:42" ht="21.9" customHeight="1" thickTop="1">
      <c r="B39" s="148"/>
      <c r="C39" s="187" t="s">
        <v>228</v>
      </c>
      <c r="D39" s="144"/>
      <c r="E39" s="144"/>
      <c r="F39" s="144"/>
      <c r="G39" s="144"/>
      <c r="H39" s="144"/>
      <c r="I39" s="144"/>
      <c r="J39" s="186" t="s">
        <v>233</v>
      </c>
      <c r="K39" s="186"/>
      <c r="L39" s="186"/>
      <c r="M39" s="186"/>
      <c r="N39" s="186"/>
      <c r="O39" s="186" t="s">
        <v>232</v>
      </c>
      <c r="P39" s="186"/>
      <c r="Q39" s="186"/>
      <c r="R39" s="186"/>
      <c r="S39" s="185"/>
      <c r="T39" s="184" t="s">
        <v>231</v>
      </c>
      <c r="U39" s="183"/>
      <c r="V39" s="183"/>
      <c r="W39" s="183"/>
      <c r="X39" s="183"/>
      <c r="Y39" s="183"/>
      <c r="Z39" s="182"/>
      <c r="AA39" s="148"/>
      <c r="AB39" s="148"/>
      <c r="AC39" s="148"/>
      <c r="AD39" s="148"/>
      <c r="AE39" s="148"/>
      <c r="AF39" s="148"/>
      <c r="AG39" s="148"/>
      <c r="AH39" s="148"/>
      <c r="AI39" s="148"/>
      <c r="AJ39" s="148"/>
      <c r="AK39" s="148"/>
      <c r="AL39" s="148"/>
      <c r="AM39" s="148"/>
      <c r="AN39" s="148"/>
      <c r="AO39" s="114"/>
    </row>
    <row r="40" spans="1:42" ht="18" customHeight="1">
      <c r="B40" s="148"/>
      <c r="C40" s="181" t="str">
        <f>C50</f>
        <v>Venue</v>
      </c>
      <c r="D40" s="180"/>
      <c r="E40" s="180"/>
      <c r="F40" s="180"/>
      <c r="G40" s="180"/>
      <c r="H40" s="180"/>
      <c r="I40" s="180"/>
      <c r="J40" s="179">
        <f>O40/$T$43</f>
        <v>0.2</v>
      </c>
      <c r="K40" s="179"/>
      <c r="L40" s="179"/>
      <c r="M40" s="179"/>
      <c r="N40" s="179"/>
      <c r="O40" s="178">
        <f>P50</f>
        <v>100</v>
      </c>
      <c r="P40" s="178"/>
      <c r="Q40" s="178"/>
      <c r="R40" s="178"/>
      <c r="S40" s="177"/>
      <c r="T40" s="176">
        <v>2500</v>
      </c>
      <c r="U40" s="175"/>
      <c r="V40" s="175"/>
      <c r="W40" s="175"/>
      <c r="X40" s="175"/>
      <c r="Y40" s="175"/>
      <c r="Z40" s="174"/>
      <c r="AA40" s="148"/>
      <c r="AB40" s="148"/>
      <c r="AC40" s="148"/>
      <c r="AD40" s="148"/>
      <c r="AE40" s="148"/>
      <c r="AF40" s="148"/>
      <c r="AG40" s="148"/>
      <c r="AH40" s="148"/>
      <c r="AI40" s="148"/>
      <c r="AJ40" s="148"/>
      <c r="AK40" s="148"/>
      <c r="AL40" s="148"/>
      <c r="AM40" s="148"/>
      <c r="AN40" s="148"/>
      <c r="AO40" s="114"/>
    </row>
    <row r="41" spans="1:42" ht="18" customHeight="1">
      <c r="B41" s="148"/>
      <c r="C41" s="173" t="str">
        <f>C64</f>
        <v>Decor</v>
      </c>
      <c r="D41" s="172"/>
      <c r="E41" s="172"/>
      <c r="F41" s="172"/>
      <c r="G41" s="172"/>
      <c r="H41" s="172"/>
      <c r="I41" s="172"/>
      <c r="J41" s="171">
        <f>O41/$T$43</f>
        <v>0.2</v>
      </c>
      <c r="K41" s="171"/>
      <c r="L41" s="171"/>
      <c r="M41" s="171"/>
      <c r="N41" s="171"/>
      <c r="O41" s="170">
        <f>P64</f>
        <v>100</v>
      </c>
      <c r="P41" s="170"/>
      <c r="Q41" s="170"/>
      <c r="R41" s="170"/>
      <c r="S41" s="169"/>
      <c r="T41" s="176"/>
      <c r="U41" s="175"/>
      <c r="V41" s="175"/>
      <c r="W41" s="175"/>
      <c r="X41" s="175"/>
      <c r="Y41" s="175"/>
      <c r="Z41" s="174"/>
      <c r="AA41" s="148"/>
      <c r="AB41" s="148"/>
      <c r="AC41" s="148"/>
      <c r="AD41" s="148"/>
      <c r="AE41" s="148"/>
      <c r="AF41" s="148"/>
      <c r="AG41" s="148"/>
      <c r="AH41" s="148"/>
      <c r="AI41" s="148"/>
      <c r="AJ41" s="148"/>
      <c r="AK41" s="148"/>
      <c r="AL41" s="148"/>
      <c r="AM41" s="148"/>
      <c r="AN41" s="148"/>
      <c r="AO41" s="114"/>
    </row>
    <row r="42" spans="1:42" ht="18" customHeight="1">
      <c r="B42" s="148"/>
      <c r="C42" s="165" t="str">
        <f>C74</f>
        <v>Food / Beverage</v>
      </c>
      <c r="D42" s="164"/>
      <c r="E42" s="164"/>
      <c r="F42" s="164"/>
      <c r="G42" s="164"/>
      <c r="H42" s="164"/>
      <c r="I42" s="164"/>
      <c r="J42" s="163">
        <f>O42/$T$43</f>
        <v>0.1</v>
      </c>
      <c r="K42" s="163"/>
      <c r="L42" s="163"/>
      <c r="M42" s="163"/>
      <c r="N42" s="163"/>
      <c r="O42" s="162">
        <f>P74</f>
        <v>50</v>
      </c>
      <c r="P42" s="162"/>
      <c r="Q42" s="162"/>
      <c r="R42" s="162"/>
      <c r="S42" s="161"/>
      <c r="T42" s="168" t="s">
        <v>230</v>
      </c>
      <c r="U42" s="167"/>
      <c r="V42" s="167"/>
      <c r="W42" s="167"/>
      <c r="X42" s="167"/>
      <c r="Y42" s="167"/>
      <c r="Z42" s="166"/>
      <c r="AA42" s="148"/>
      <c r="AB42" s="148"/>
      <c r="AC42" s="148"/>
      <c r="AD42" s="148"/>
      <c r="AE42" s="148"/>
      <c r="AF42" s="148"/>
      <c r="AG42" s="148"/>
      <c r="AH42" s="148"/>
      <c r="AI42" s="148"/>
      <c r="AJ42" s="148"/>
      <c r="AK42" s="148"/>
      <c r="AL42" s="148"/>
      <c r="AM42" s="148"/>
      <c r="AN42" s="148"/>
      <c r="AO42" s="114"/>
    </row>
    <row r="43" spans="1:42" ht="18" customHeight="1">
      <c r="B43" s="148"/>
      <c r="C43" s="173" t="str">
        <f>C86</f>
        <v>Entertainment</v>
      </c>
      <c r="D43" s="172"/>
      <c r="E43" s="172"/>
      <c r="F43" s="172"/>
      <c r="G43" s="172"/>
      <c r="H43" s="172"/>
      <c r="I43" s="172"/>
      <c r="J43" s="171">
        <f>O43/$T$43</f>
        <v>0.1</v>
      </c>
      <c r="K43" s="171"/>
      <c r="L43" s="171"/>
      <c r="M43" s="171"/>
      <c r="N43" s="171"/>
      <c r="O43" s="170">
        <f>P86</f>
        <v>50</v>
      </c>
      <c r="P43" s="170"/>
      <c r="Q43" s="170"/>
      <c r="R43" s="170"/>
      <c r="S43" s="169"/>
      <c r="T43" s="160">
        <f>SUM(O40:O47)</f>
        <v>500</v>
      </c>
      <c r="U43" s="159"/>
      <c r="V43" s="159"/>
      <c r="W43" s="159"/>
      <c r="X43" s="159"/>
      <c r="Y43" s="159"/>
      <c r="Z43" s="158"/>
      <c r="AA43" s="148"/>
      <c r="AB43" s="148"/>
      <c r="AC43" s="148"/>
      <c r="AD43" s="148"/>
      <c r="AE43" s="148"/>
      <c r="AF43" s="148"/>
      <c r="AG43" s="148"/>
      <c r="AH43" s="148"/>
      <c r="AI43" s="148"/>
      <c r="AJ43" s="148"/>
      <c r="AK43" s="148"/>
      <c r="AL43" s="148"/>
      <c r="AM43" s="148"/>
      <c r="AN43" s="148"/>
      <c r="AO43" s="114"/>
    </row>
    <row r="44" spans="1:42" ht="18" customHeight="1">
      <c r="B44" s="148"/>
      <c r="C44" s="165" t="str">
        <f>C96</f>
        <v>Event Documentation</v>
      </c>
      <c r="D44" s="164"/>
      <c r="E44" s="164"/>
      <c r="F44" s="164"/>
      <c r="G44" s="164"/>
      <c r="H44" s="164"/>
      <c r="I44" s="164"/>
      <c r="J44" s="163">
        <f>O44/$T$43</f>
        <v>0.1</v>
      </c>
      <c r="K44" s="163"/>
      <c r="L44" s="163"/>
      <c r="M44" s="163"/>
      <c r="N44" s="163"/>
      <c r="O44" s="162">
        <f>P96</f>
        <v>50</v>
      </c>
      <c r="P44" s="162"/>
      <c r="Q44" s="162"/>
      <c r="R44" s="162"/>
      <c r="S44" s="161"/>
      <c r="T44" s="160"/>
      <c r="U44" s="159"/>
      <c r="V44" s="159"/>
      <c r="W44" s="159"/>
      <c r="X44" s="159"/>
      <c r="Y44" s="159"/>
      <c r="Z44" s="158"/>
      <c r="AA44" s="148"/>
      <c r="AB44" s="148"/>
      <c r="AC44" s="148"/>
      <c r="AD44" s="148"/>
      <c r="AE44" s="148"/>
      <c r="AF44" s="148"/>
      <c r="AG44" s="148"/>
      <c r="AH44" s="148"/>
      <c r="AI44" s="148"/>
      <c r="AJ44" s="148"/>
      <c r="AK44" s="148"/>
      <c r="AL44" s="148"/>
      <c r="AM44" s="148"/>
      <c r="AN44" s="148"/>
      <c r="AO44" s="114"/>
    </row>
    <row r="45" spans="1:42" ht="18" customHeight="1">
      <c r="B45" s="148"/>
      <c r="C45" s="173" t="str">
        <f>C102</f>
        <v>Attendee / Guest Services</v>
      </c>
      <c r="D45" s="172"/>
      <c r="E45" s="172"/>
      <c r="F45" s="172"/>
      <c r="G45" s="172"/>
      <c r="H45" s="172"/>
      <c r="I45" s="172"/>
      <c r="J45" s="171">
        <f>O45/$T$43</f>
        <v>0.1</v>
      </c>
      <c r="K45" s="171"/>
      <c r="L45" s="171"/>
      <c r="M45" s="171"/>
      <c r="N45" s="171"/>
      <c r="O45" s="170">
        <f>P102</f>
        <v>50</v>
      </c>
      <c r="P45" s="170"/>
      <c r="Q45" s="170"/>
      <c r="R45" s="170"/>
      <c r="S45" s="169"/>
      <c r="T45" s="168" t="s">
        <v>229</v>
      </c>
      <c r="U45" s="167"/>
      <c r="V45" s="167"/>
      <c r="W45" s="167"/>
      <c r="X45" s="167"/>
      <c r="Y45" s="167"/>
      <c r="Z45" s="166"/>
      <c r="AA45" s="148"/>
      <c r="AB45" s="148"/>
      <c r="AC45" s="148"/>
      <c r="AD45" s="148"/>
      <c r="AE45" s="148"/>
      <c r="AF45" s="148"/>
      <c r="AG45" s="148"/>
      <c r="AH45" s="148"/>
      <c r="AI45" s="148"/>
      <c r="AJ45" s="148"/>
      <c r="AK45" s="148"/>
      <c r="AL45" s="148"/>
      <c r="AM45" s="148"/>
      <c r="AN45" s="148"/>
      <c r="AO45" s="114"/>
    </row>
    <row r="46" spans="1:42" ht="18" customHeight="1">
      <c r="B46" s="148"/>
      <c r="C46" s="165" t="str">
        <f>C112</f>
        <v>Invitations</v>
      </c>
      <c r="D46" s="164"/>
      <c r="E46" s="164"/>
      <c r="F46" s="164"/>
      <c r="G46" s="164"/>
      <c r="H46" s="164"/>
      <c r="I46" s="164"/>
      <c r="J46" s="163">
        <f>O46/$T$43</f>
        <v>0.1</v>
      </c>
      <c r="K46" s="163"/>
      <c r="L46" s="163"/>
      <c r="M46" s="163"/>
      <c r="N46" s="163"/>
      <c r="O46" s="162">
        <f>P112</f>
        <v>50</v>
      </c>
      <c r="P46" s="162"/>
      <c r="Q46" s="162"/>
      <c r="R46" s="162"/>
      <c r="S46" s="161"/>
      <c r="T46" s="160">
        <f>T40-T43</f>
        <v>2000</v>
      </c>
      <c r="U46" s="159"/>
      <c r="V46" s="159"/>
      <c r="W46" s="159"/>
      <c r="X46" s="159"/>
      <c r="Y46" s="159"/>
      <c r="Z46" s="158"/>
      <c r="AA46" s="148"/>
      <c r="AB46" s="148"/>
      <c r="AC46" s="148"/>
      <c r="AD46" s="148"/>
      <c r="AE46" s="148"/>
      <c r="AF46" s="148"/>
      <c r="AG46" s="148"/>
      <c r="AH46" s="148"/>
      <c r="AI46" s="148"/>
      <c r="AJ46" s="148"/>
      <c r="AK46" s="148"/>
      <c r="AL46" s="148"/>
      <c r="AM46" s="148"/>
      <c r="AN46" s="148"/>
      <c r="AO46" s="114"/>
    </row>
    <row r="47" spans="1:42" ht="18" customHeight="1" thickBot="1">
      <c r="B47" s="148"/>
      <c r="C47" s="157" t="str">
        <f>C121</f>
        <v>Other</v>
      </c>
      <c r="D47" s="156"/>
      <c r="E47" s="156"/>
      <c r="F47" s="156"/>
      <c r="G47" s="156"/>
      <c r="H47" s="156"/>
      <c r="I47" s="156"/>
      <c r="J47" s="155">
        <f>O47/$T$43</f>
        <v>0.1</v>
      </c>
      <c r="K47" s="155"/>
      <c r="L47" s="155"/>
      <c r="M47" s="155"/>
      <c r="N47" s="155"/>
      <c r="O47" s="154">
        <f>P121</f>
        <v>50</v>
      </c>
      <c r="P47" s="154"/>
      <c r="Q47" s="154"/>
      <c r="R47" s="154"/>
      <c r="S47" s="153"/>
      <c r="T47" s="152"/>
      <c r="U47" s="151"/>
      <c r="V47" s="151"/>
      <c r="W47" s="151"/>
      <c r="X47" s="151"/>
      <c r="Y47" s="151"/>
      <c r="Z47" s="150"/>
      <c r="AA47" s="148"/>
      <c r="AB47" s="148"/>
      <c r="AC47" s="148"/>
      <c r="AD47" s="148"/>
      <c r="AE47" s="148"/>
      <c r="AF47" s="148"/>
      <c r="AG47" s="148"/>
      <c r="AH47" s="148"/>
      <c r="AI47" s="148"/>
      <c r="AJ47" s="148"/>
      <c r="AK47" s="148"/>
      <c r="AL47" s="148"/>
      <c r="AM47" s="148"/>
      <c r="AN47" s="148"/>
      <c r="AO47" s="114"/>
    </row>
    <row r="48" spans="1:42" ht="18" customHeight="1" thickTop="1" thickBot="1">
      <c r="B48" s="148"/>
      <c r="C48" s="149"/>
      <c r="D48" s="148"/>
      <c r="E48" s="148"/>
      <c r="F48" s="148"/>
      <c r="G48" s="148"/>
      <c r="H48" s="148"/>
      <c r="I48" s="148"/>
      <c r="J48" s="148"/>
      <c r="K48" s="148"/>
      <c r="L48" s="148"/>
      <c r="M48" s="148"/>
      <c r="N48" s="148"/>
      <c r="O48" s="148"/>
      <c r="P48" s="148"/>
      <c r="Q48" s="148"/>
      <c r="R48" s="148"/>
      <c r="S48" s="148"/>
      <c r="T48" s="148"/>
      <c r="U48" s="148"/>
      <c r="V48" s="148"/>
      <c r="W48" s="148"/>
      <c r="X48" s="148"/>
      <c r="Y48" s="148"/>
      <c r="Z48" s="148"/>
      <c r="AA48" s="148"/>
      <c r="AB48" s="148"/>
      <c r="AC48" s="148"/>
      <c r="AD48" s="148"/>
      <c r="AE48" s="148"/>
      <c r="AF48" s="148"/>
      <c r="AG48" s="148"/>
      <c r="AH48" s="148"/>
      <c r="AI48" s="148"/>
      <c r="AJ48" s="148"/>
      <c r="AK48" s="148"/>
      <c r="AL48" s="148"/>
      <c r="AM48" s="148"/>
      <c r="AN48" s="148"/>
      <c r="AO48" s="114"/>
    </row>
    <row r="49" spans="1:41" ht="21.9" customHeight="1" thickTop="1" thickBot="1">
      <c r="A49" s="111"/>
      <c r="B49" s="116"/>
      <c r="C49" s="147" t="s">
        <v>228</v>
      </c>
      <c r="D49" s="146"/>
      <c r="E49" s="146"/>
      <c r="F49" s="146"/>
      <c r="G49" s="146"/>
      <c r="H49" s="146"/>
      <c r="I49" s="146"/>
      <c r="J49" s="146"/>
      <c r="K49" s="146"/>
      <c r="L49" s="146"/>
      <c r="M49" s="146"/>
      <c r="N49" s="146"/>
      <c r="O49" s="146"/>
      <c r="P49" s="145" t="s">
        <v>227</v>
      </c>
      <c r="Q49" s="145"/>
      <c r="R49" s="145"/>
      <c r="S49" s="145"/>
      <c r="T49" s="145"/>
      <c r="U49" s="144" t="s">
        <v>226</v>
      </c>
      <c r="V49" s="144"/>
      <c r="W49" s="144"/>
      <c r="X49" s="144"/>
      <c r="Y49" s="144"/>
      <c r="Z49" s="144"/>
      <c r="AA49" s="144"/>
      <c r="AB49" s="144"/>
      <c r="AC49" s="144"/>
      <c r="AD49" s="144"/>
      <c r="AE49" s="144"/>
      <c r="AF49" s="144"/>
      <c r="AG49" s="144"/>
      <c r="AH49" s="144"/>
      <c r="AI49" s="144"/>
      <c r="AJ49" s="144"/>
      <c r="AK49" s="144"/>
      <c r="AL49" s="144"/>
      <c r="AM49" s="143"/>
      <c r="AN49" s="116"/>
      <c r="AO49" s="114"/>
    </row>
    <row r="50" spans="1:41" ht="21.9" customHeight="1" thickBot="1">
      <c r="A50" s="111"/>
      <c r="B50" s="116"/>
      <c r="C50" s="137" t="s">
        <v>225</v>
      </c>
      <c r="D50" s="136"/>
      <c r="E50" s="136"/>
      <c r="F50" s="136"/>
      <c r="G50" s="136"/>
      <c r="H50" s="136"/>
      <c r="I50" s="136"/>
      <c r="J50" s="136"/>
      <c r="K50" s="136"/>
      <c r="L50" s="136"/>
      <c r="M50" s="136"/>
      <c r="N50" s="136"/>
      <c r="O50" s="136"/>
      <c r="P50" s="135">
        <f>SUM(P51:P63)</f>
        <v>100</v>
      </c>
      <c r="Q50" s="135"/>
      <c r="R50" s="135"/>
      <c r="S50" s="135"/>
      <c r="T50" s="135"/>
      <c r="U50" s="134"/>
      <c r="V50" s="134"/>
      <c r="W50" s="134"/>
      <c r="X50" s="134"/>
      <c r="Y50" s="134"/>
      <c r="Z50" s="134"/>
      <c r="AA50" s="134"/>
      <c r="AB50" s="134"/>
      <c r="AC50" s="134"/>
      <c r="AD50" s="134"/>
      <c r="AE50" s="134"/>
      <c r="AF50" s="134"/>
      <c r="AG50" s="134"/>
      <c r="AH50" s="134"/>
      <c r="AI50" s="134"/>
      <c r="AJ50" s="134"/>
      <c r="AK50" s="134"/>
      <c r="AL50" s="134"/>
      <c r="AM50" s="133"/>
      <c r="AN50" s="116"/>
      <c r="AO50" s="114"/>
    </row>
    <row r="51" spans="1:41" ht="18" customHeight="1">
      <c r="A51" s="111"/>
      <c r="B51" s="116"/>
      <c r="C51" s="132" t="s">
        <v>224</v>
      </c>
      <c r="D51" s="131"/>
      <c r="E51" s="131"/>
      <c r="F51" s="131"/>
      <c r="G51" s="131"/>
      <c r="H51" s="131"/>
      <c r="I51" s="131"/>
      <c r="J51" s="131"/>
      <c r="K51" s="131"/>
      <c r="L51" s="131"/>
      <c r="M51" s="131"/>
      <c r="N51" s="131"/>
      <c r="O51" s="131"/>
      <c r="P51" s="130">
        <v>0</v>
      </c>
      <c r="Q51" s="130"/>
      <c r="R51" s="130"/>
      <c r="S51" s="130"/>
      <c r="T51" s="130"/>
      <c r="U51" s="129"/>
      <c r="V51" s="129"/>
      <c r="W51" s="129"/>
      <c r="X51" s="129"/>
      <c r="Y51" s="129"/>
      <c r="Z51" s="129"/>
      <c r="AA51" s="129"/>
      <c r="AB51" s="129"/>
      <c r="AC51" s="129"/>
      <c r="AD51" s="129"/>
      <c r="AE51" s="129"/>
      <c r="AF51" s="129"/>
      <c r="AG51" s="129"/>
      <c r="AH51" s="129"/>
      <c r="AI51" s="129"/>
      <c r="AJ51" s="129"/>
      <c r="AK51" s="129"/>
      <c r="AL51" s="129"/>
      <c r="AM51" s="128"/>
      <c r="AN51" s="116"/>
      <c r="AO51" s="114"/>
    </row>
    <row r="52" spans="1:41" ht="18" customHeight="1">
      <c r="A52" s="111"/>
      <c r="B52" s="116"/>
      <c r="C52" s="127" t="s">
        <v>223</v>
      </c>
      <c r="D52" s="126"/>
      <c r="E52" s="126"/>
      <c r="F52" s="126"/>
      <c r="G52" s="126"/>
      <c r="H52" s="126"/>
      <c r="I52" s="126"/>
      <c r="J52" s="126"/>
      <c r="K52" s="126"/>
      <c r="L52" s="126"/>
      <c r="M52" s="126"/>
      <c r="N52" s="126"/>
      <c r="O52" s="126"/>
      <c r="P52" s="125">
        <v>100</v>
      </c>
      <c r="Q52" s="125"/>
      <c r="R52" s="125"/>
      <c r="S52" s="125"/>
      <c r="T52" s="125"/>
      <c r="U52" s="124"/>
      <c r="V52" s="124"/>
      <c r="W52" s="124"/>
      <c r="X52" s="124"/>
      <c r="Y52" s="124"/>
      <c r="Z52" s="124"/>
      <c r="AA52" s="124"/>
      <c r="AB52" s="124"/>
      <c r="AC52" s="124"/>
      <c r="AD52" s="124"/>
      <c r="AE52" s="124"/>
      <c r="AF52" s="124"/>
      <c r="AG52" s="124"/>
      <c r="AH52" s="124"/>
      <c r="AI52" s="124"/>
      <c r="AJ52" s="124"/>
      <c r="AK52" s="124"/>
      <c r="AL52" s="124"/>
      <c r="AM52" s="123"/>
      <c r="AN52" s="116"/>
      <c r="AO52" s="114"/>
    </row>
    <row r="53" spans="1:41" ht="18" customHeight="1">
      <c r="A53" s="111"/>
      <c r="B53" s="116"/>
      <c r="C53" s="127" t="s">
        <v>222</v>
      </c>
      <c r="D53" s="126"/>
      <c r="E53" s="126"/>
      <c r="F53" s="126"/>
      <c r="G53" s="126"/>
      <c r="H53" s="126"/>
      <c r="I53" s="126"/>
      <c r="J53" s="126"/>
      <c r="K53" s="126"/>
      <c r="L53" s="126"/>
      <c r="M53" s="126"/>
      <c r="N53" s="126"/>
      <c r="O53" s="126"/>
      <c r="P53" s="125">
        <v>0</v>
      </c>
      <c r="Q53" s="125"/>
      <c r="R53" s="125"/>
      <c r="S53" s="125"/>
      <c r="T53" s="125"/>
      <c r="U53" s="124"/>
      <c r="V53" s="124"/>
      <c r="W53" s="124"/>
      <c r="X53" s="124"/>
      <c r="Y53" s="124"/>
      <c r="Z53" s="124"/>
      <c r="AA53" s="124"/>
      <c r="AB53" s="124"/>
      <c r="AC53" s="124"/>
      <c r="AD53" s="124"/>
      <c r="AE53" s="124"/>
      <c r="AF53" s="124"/>
      <c r="AG53" s="124"/>
      <c r="AH53" s="124"/>
      <c r="AI53" s="124"/>
      <c r="AJ53" s="124"/>
      <c r="AK53" s="124"/>
      <c r="AL53" s="124"/>
      <c r="AM53" s="123"/>
      <c r="AN53" s="116"/>
      <c r="AO53" s="114"/>
    </row>
    <row r="54" spans="1:41" ht="18" customHeight="1">
      <c r="A54" s="111"/>
      <c r="B54" s="116"/>
      <c r="C54" s="127" t="s">
        <v>221</v>
      </c>
      <c r="D54" s="126"/>
      <c r="E54" s="126"/>
      <c r="F54" s="126"/>
      <c r="G54" s="126"/>
      <c r="H54" s="126"/>
      <c r="I54" s="126"/>
      <c r="J54" s="126"/>
      <c r="K54" s="126"/>
      <c r="L54" s="126"/>
      <c r="M54" s="126"/>
      <c r="N54" s="126"/>
      <c r="O54" s="126"/>
      <c r="P54" s="125">
        <v>0</v>
      </c>
      <c r="Q54" s="125"/>
      <c r="R54" s="125"/>
      <c r="S54" s="125"/>
      <c r="T54" s="125"/>
      <c r="U54" s="124"/>
      <c r="V54" s="124"/>
      <c r="W54" s="124"/>
      <c r="X54" s="124"/>
      <c r="Y54" s="124"/>
      <c r="Z54" s="124"/>
      <c r="AA54" s="124"/>
      <c r="AB54" s="124"/>
      <c r="AC54" s="124"/>
      <c r="AD54" s="124"/>
      <c r="AE54" s="124"/>
      <c r="AF54" s="124"/>
      <c r="AG54" s="124"/>
      <c r="AH54" s="124"/>
      <c r="AI54" s="124"/>
      <c r="AJ54" s="124"/>
      <c r="AK54" s="124"/>
      <c r="AL54" s="124"/>
      <c r="AM54" s="123"/>
      <c r="AN54" s="116"/>
      <c r="AO54" s="114"/>
    </row>
    <row r="55" spans="1:41" ht="18" customHeight="1">
      <c r="A55" s="111"/>
      <c r="B55" s="116"/>
      <c r="C55" s="127" t="s">
        <v>220</v>
      </c>
      <c r="D55" s="126"/>
      <c r="E55" s="126"/>
      <c r="F55" s="126"/>
      <c r="G55" s="126"/>
      <c r="H55" s="126"/>
      <c r="I55" s="126"/>
      <c r="J55" s="126"/>
      <c r="K55" s="126"/>
      <c r="L55" s="126"/>
      <c r="M55" s="126"/>
      <c r="N55" s="126"/>
      <c r="O55" s="126"/>
      <c r="P55" s="125">
        <v>0</v>
      </c>
      <c r="Q55" s="125"/>
      <c r="R55" s="125"/>
      <c r="S55" s="125"/>
      <c r="T55" s="125"/>
      <c r="U55" s="124"/>
      <c r="V55" s="124"/>
      <c r="W55" s="124"/>
      <c r="X55" s="124"/>
      <c r="Y55" s="124"/>
      <c r="Z55" s="124"/>
      <c r="AA55" s="124"/>
      <c r="AB55" s="124"/>
      <c r="AC55" s="124"/>
      <c r="AD55" s="124"/>
      <c r="AE55" s="124"/>
      <c r="AF55" s="124"/>
      <c r="AG55" s="124"/>
      <c r="AH55" s="124"/>
      <c r="AI55" s="124"/>
      <c r="AJ55" s="124"/>
      <c r="AK55" s="124"/>
      <c r="AL55" s="124"/>
      <c r="AM55" s="123"/>
      <c r="AN55" s="116"/>
      <c r="AO55" s="114"/>
    </row>
    <row r="56" spans="1:41" ht="18" customHeight="1">
      <c r="A56" s="111"/>
      <c r="B56" s="116"/>
      <c r="C56" s="127" t="s">
        <v>219</v>
      </c>
      <c r="D56" s="126"/>
      <c r="E56" s="126"/>
      <c r="F56" s="126"/>
      <c r="G56" s="126"/>
      <c r="H56" s="126"/>
      <c r="I56" s="126"/>
      <c r="J56" s="126"/>
      <c r="K56" s="126"/>
      <c r="L56" s="126"/>
      <c r="M56" s="126"/>
      <c r="N56" s="126"/>
      <c r="O56" s="126"/>
      <c r="P56" s="125">
        <v>0</v>
      </c>
      <c r="Q56" s="125"/>
      <c r="R56" s="125"/>
      <c r="S56" s="125"/>
      <c r="T56" s="125"/>
      <c r="U56" s="124"/>
      <c r="V56" s="124"/>
      <c r="W56" s="124"/>
      <c r="X56" s="124"/>
      <c r="Y56" s="124"/>
      <c r="Z56" s="124"/>
      <c r="AA56" s="124"/>
      <c r="AB56" s="124"/>
      <c r="AC56" s="124"/>
      <c r="AD56" s="124"/>
      <c r="AE56" s="124"/>
      <c r="AF56" s="124"/>
      <c r="AG56" s="124"/>
      <c r="AH56" s="124"/>
      <c r="AI56" s="124"/>
      <c r="AJ56" s="124"/>
      <c r="AK56" s="124"/>
      <c r="AL56" s="124"/>
      <c r="AM56" s="123"/>
      <c r="AN56" s="116"/>
      <c r="AO56" s="114"/>
    </row>
    <row r="57" spans="1:41" ht="18" customHeight="1">
      <c r="A57" s="111"/>
      <c r="B57" s="116"/>
      <c r="C57" s="127" t="s">
        <v>218</v>
      </c>
      <c r="D57" s="126"/>
      <c r="E57" s="126"/>
      <c r="F57" s="126"/>
      <c r="G57" s="126"/>
      <c r="H57" s="126"/>
      <c r="I57" s="126"/>
      <c r="J57" s="126"/>
      <c r="K57" s="126"/>
      <c r="L57" s="126"/>
      <c r="M57" s="126"/>
      <c r="N57" s="126"/>
      <c r="O57" s="126"/>
      <c r="P57" s="125">
        <v>0</v>
      </c>
      <c r="Q57" s="125"/>
      <c r="R57" s="125"/>
      <c r="S57" s="125"/>
      <c r="T57" s="125"/>
      <c r="U57" s="124"/>
      <c r="V57" s="124"/>
      <c r="W57" s="124"/>
      <c r="X57" s="124"/>
      <c r="Y57" s="124"/>
      <c r="Z57" s="124"/>
      <c r="AA57" s="124"/>
      <c r="AB57" s="124"/>
      <c r="AC57" s="124"/>
      <c r="AD57" s="124"/>
      <c r="AE57" s="124"/>
      <c r="AF57" s="124"/>
      <c r="AG57" s="124"/>
      <c r="AH57" s="124"/>
      <c r="AI57" s="124"/>
      <c r="AJ57" s="124"/>
      <c r="AK57" s="124"/>
      <c r="AL57" s="124"/>
      <c r="AM57" s="123"/>
      <c r="AN57" s="116"/>
      <c r="AO57" s="114"/>
    </row>
    <row r="58" spans="1:41" ht="18" customHeight="1">
      <c r="A58" s="111"/>
      <c r="B58" s="116"/>
      <c r="C58" s="127" t="s">
        <v>217</v>
      </c>
      <c r="D58" s="126"/>
      <c r="E58" s="126"/>
      <c r="F58" s="126"/>
      <c r="G58" s="126"/>
      <c r="H58" s="126"/>
      <c r="I58" s="126"/>
      <c r="J58" s="126"/>
      <c r="K58" s="126"/>
      <c r="L58" s="126"/>
      <c r="M58" s="126"/>
      <c r="N58" s="126"/>
      <c r="O58" s="126"/>
      <c r="P58" s="125">
        <v>0</v>
      </c>
      <c r="Q58" s="125"/>
      <c r="R58" s="125"/>
      <c r="S58" s="125"/>
      <c r="T58" s="125"/>
      <c r="U58" s="124"/>
      <c r="V58" s="124"/>
      <c r="W58" s="124"/>
      <c r="X58" s="124"/>
      <c r="Y58" s="124"/>
      <c r="Z58" s="124"/>
      <c r="AA58" s="124"/>
      <c r="AB58" s="124"/>
      <c r="AC58" s="124"/>
      <c r="AD58" s="124"/>
      <c r="AE58" s="124"/>
      <c r="AF58" s="124"/>
      <c r="AG58" s="124"/>
      <c r="AH58" s="124"/>
      <c r="AI58" s="124"/>
      <c r="AJ58" s="124"/>
      <c r="AK58" s="124"/>
      <c r="AL58" s="124"/>
      <c r="AM58" s="123"/>
      <c r="AN58" s="116"/>
      <c r="AO58" s="114"/>
    </row>
    <row r="59" spans="1:41" ht="18" customHeight="1">
      <c r="A59" s="111"/>
      <c r="B59" s="116"/>
      <c r="C59" s="127" t="s">
        <v>216</v>
      </c>
      <c r="D59" s="126"/>
      <c r="E59" s="126"/>
      <c r="F59" s="126"/>
      <c r="G59" s="126"/>
      <c r="H59" s="126"/>
      <c r="I59" s="126"/>
      <c r="J59" s="126"/>
      <c r="K59" s="126"/>
      <c r="L59" s="126"/>
      <c r="M59" s="126"/>
      <c r="N59" s="126"/>
      <c r="O59" s="126"/>
      <c r="P59" s="125">
        <v>0</v>
      </c>
      <c r="Q59" s="125"/>
      <c r="R59" s="125"/>
      <c r="S59" s="125"/>
      <c r="T59" s="125"/>
      <c r="U59" s="124"/>
      <c r="V59" s="124"/>
      <c r="W59" s="124"/>
      <c r="X59" s="124"/>
      <c r="Y59" s="124"/>
      <c r="Z59" s="124"/>
      <c r="AA59" s="124"/>
      <c r="AB59" s="124"/>
      <c r="AC59" s="124"/>
      <c r="AD59" s="124"/>
      <c r="AE59" s="124"/>
      <c r="AF59" s="124"/>
      <c r="AG59" s="124"/>
      <c r="AH59" s="124"/>
      <c r="AI59" s="124"/>
      <c r="AJ59" s="124"/>
      <c r="AK59" s="124"/>
      <c r="AL59" s="124"/>
      <c r="AM59" s="123"/>
      <c r="AN59" s="116"/>
      <c r="AO59" s="114"/>
    </row>
    <row r="60" spans="1:41" ht="18" customHeight="1">
      <c r="A60" s="111"/>
      <c r="B60" s="116"/>
      <c r="C60" s="127" t="s">
        <v>215</v>
      </c>
      <c r="D60" s="126"/>
      <c r="E60" s="126"/>
      <c r="F60" s="126"/>
      <c r="G60" s="126"/>
      <c r="H60" s="126"/>
      <c r="I60" s="126"/>
      <c r="J60" s="126"/>
      <c r="K60" s="126"/>
      <c r="L60" s="126"/>
      <c r="M60" s="126"/>
      <c r="N60" s="126"/>
      <c r="O60" s="126"/>
      <c r="P60" s="125">
        <v>0</v>
      </c>
      <c r="Q60" s="125"/>
      <c r="R60" s="125"/>
      <c r="S60" s="125"/>
      <c r="T60" s="125"/>
      <c r="U60" s="124"/>
      <c r="V60" s="124"/>
      <c r="W60" s="124"/>
      <c r="X60" s="124"/>
      <c r="Y60" s="124"/>
      <c r="Z60" s="124"/>
      <c r="AA60" s="124"/>
      <c r="AB60" s="124"/>
      <c r="AC60" s="124"/>
      <c r="AD60" s="124"/>
      <c r="AE60" s="124"/>
      <c r="AF60" s="124"/>
      <c r="AG60" s="124"/>
      <c r="AH60" s="124"/>
      <c r="AI60" s="124"/>
      <c r="AJ60" s="124"/>
      <c r="AK60" s="124"/>
      <c r="AL60" s="124"/>
      <c r="AM60" s="123"/>
      <c r="AN60" s="116"/>
      <c r="AO60" s="114"/>
    </row>
    <row r="61" spans="1:41" ht="18" customHeight="1">
      <c r="A61" s="111"/>
      <c r="B61" s="116"/>
      <c r="C61" s="127"/>
      <c r="D61" s="126"/>
      <c r="E61" s="126"/>
      <c r="F61" s="126"/>
      <c r="G61" s="126"/>
      <c r="H61" s="126"/>
      <c r="I61" s="126"/>
      <c r="J61" s="126"/>
      <c r="K61" s="126"/>
      <c r="L61" s="126"/>
      <c r="M61" s="126"/>
      <c r="N61" s="126"/>
      <c r="O61" s="126"/>
      <c r="P61" s="125">
        <v>0</v>
      </c>
      <c r="Q61" s="125"/>
      <c r="R61" s="125"/>
      <c r="S61" s="125"/>
      <c r="T61" s="125"/>
      <c r="U61" s="124"/>
      <c r="V61" s="124"/>
      <c r="W61" s="124"/>
      <c r="X61" s="124"/>
      <c r="Y61" s="124"/>
      <c r="Z61" s="124"/>
      <c r="AA61" s="124"/>
      <c r="AB61" s="124"/>
      <c r="AC61" s="124"/>
      <c r="AD61" s="124"/>
      <c r="AE61" s="124"/>
      <c r="AF61" s="124"/>
      <c r="AG61" s="124"/>
      <c r="AH61" s="124"/>
      <c r="AI61" s="124"/>
      <c r="AJ61" s="124"/>
      <c r="AK61" s="124"/>
      <c r="AL61" s="124"/>
      <c r="AM61" s="123"/>
      <c r="AN61" s="116"/>
      <c r="AO61" s="114"/>
    </row>
    <row r="62" spans="1:41" ht="18" customHeight="1">
      <c r="A62" s="111"/>
      <c r="B62" s="116"/>
      <c r="C62" s="127"/>
      <c r="D62" s="126"/>
      <c r="E62" s="126"/>
      <c r="F62" s="126"/>
      <c r="G62" s="126"/>
      <c r="H62" s="126"/>
      <c r="I62" s="126"/>
      <c r="J62" s="126"/>
      <c r="K62" s="126"/>
      <c r="L62" s="126"/>
      <c r="M62" s="126"/>
      <c r="N62" s="126"/>
      <c r="O62" s="126"/>
      <c r="P62" s="125">
        <v>0</v>
      </c>
      <c r="Q62" s="125"/>
      <c r="R62" s="125"/>
      <c r="S62" s="125"/>
      <c r="T62" s="125"/>
      <c r="U62" s="124"/>
      <c r="V62" s="124"/>
      <c r="W62" s="124"/>
      <c r="X62" s="124"/>
      <c r="Y62" s="124"/>
      <c r="Z62" s="124"/>
      <c r="AA62" s="124"/>
      <c r="AB62" s="124"/>
      <c r="AC62" s="124"/>
      <c r="AD62" s="124"/>
      <c r="AE62" s="124"/>
      <c r="AF62" s="124"/>
      <c r="AG62" s="124"/>
      <c r="AH62" s="124"/>
      <c r="AI62" s="124"/>
      <c r="AJ62" s="124"/>
      <c r="AK62" s="124"/>
      <c r="AL62" s="124"/>
      <c r="AM62" s="123"/>
      <c r="AN62" s="116"/>
      <c r="AO62" s="114"/>
    </row>
    <row r="63" spans="1:41" ht="18" customHeight="1" thickBot="1">
      <c r="A63" s="111"/>
      <c r="B63" s="116"/>
      <c r="C63" s="122"/>
      <c r="D63" s="121"/>
      <c r="E63" s="121"/>
      <c r="F63" s="121"/>
      <c r="G63" s="121"/>
      <c r="H63" s="121"/>
      <c r="I63" s="121"/>
      <c r="J63" s="121"/>
      <c r="K63" s="121"/>
      <c r="L63" s="121"/>
      <c r="M63" s="121"/>
      <c r="N63" s="121"/>
      <c r="O63" s="121"/>
      <c r="P63" s="120">
        <v>0</v>
      </c>
      <c r="Q63" s="120"/>
      <c r="R63" s="120"/>
      <c r="S63" s="120"/>
      <c r="T63" s="120"/>
      <c r="U63" s="119"/>
      <c r="V63" s="119"/>
      <c r="W63" s="119"/>
      <c r="X63" s="119"/>
      <c r="Y63" s="119"/>
      <c r="Z63" s="119"/>
      <c r="AA63" s="119"/>
      <c r="AB63" s="119"/>
      <c r="AC63" s="119"/>
      <c r="AD63" s="119"/>
      <c r="AE63" s="119"/>
      <c r="AF63" s="119"/>
      <c r="AG63" s="119"/>
      <c r="AH63" s="119"/>
      <c r="AI63" s="119"/>
      <c r="AJ63" s="119"/>
      <c r="AK63" s="119"/>
      <c r="AL63" s="119"/>
      <c r="AM63" s="118"/>
      <c r="AN63" s="116"/>
      <c r="AO63" s="114"/>
    </row>
    <row r="64" spans="1:41" ht="21.9" customHeight="1" thickBot="1">
      <c r="A64" s="111"/>
      <c r="B64" s="116"/>
      <c r="C64" s="137" t="s">
        <v>214</v>
      </c>
      <c r="D64" s="136"/>
      <c r="E64" s="136"/>
      <c r="F64" s="136"/>
      <c r="G64" s="136"/>
      <c r="H64" s="136"/>
      <c r="I64" s="136"/>
      <c r="J64" s="136"/>
      <c r="K64" s="136"/>
      <c r="L64" s="136"/>
      <c r="M64" s="136"/>
      <c r="N64" s="136"/>
      <c r="O64" s="136"/>
      <c r="P64" s="135">
        <f>SUM(P65:P73)</f>
        <v>100</v>
      </c>
      <c r="Q64" s="135"/>
      <c r="R64" s="135"/>
      <c r="S64" s="135"/>
      <c r="T64" s="135"/>
      <c r="U64" s="134"/>
      <c r="V64" s="134"/>
      <c r="W64" s="134"/>
      <c r="X64" s="134"/>
      <c r="Y64" s="134"/>
      <c r="Z64" s="134"/>
      <c r="AA64" s="134"/>
      <c r="AB64" s="134"/>
      <c r="AC64" s="134"/>
      <c r="AD64" s="134"/>
      <c r="AE64" s="134"/>
      <c r="AF64" s="134"/>
      <c r="AG64" s="134"/>
      <c r="AH64" s="134"/>
      <c r="AI64" s="134"/>
      <c r="AJ64" s="134"/>
      <c r="AK64" s="134"/>
      <c r="AL64" s="134"/>
      <c r="AM64" s="133"/>
      <c r="AN64" s="116"/>
      <c r="AO64" s="114"/>
    </row>
    <row r="65" spans="1:41" ht="18" customHeight="1">
      <c r="A65" s="111"/>
      <c r="B65" s="116"/>
      <c r="C65" s="132" t="s">
        <v>213</v>
      </c>
      <c r="D65" s="131"/>
      <c r="E65" s="131"/>
      <c r="F65" s="131"/>
      <c r="G65" s="131"/>
      <c r="H65" s="131"/>
      <c r="I65" s="131"/>
      <c r="J65" s="131"/>
      <c r="K65" s="131"/>
      <c r="L65" s="131"/>
      <c r="M65" s="131"/>
      <c r="N65" s="131"/>
      <c r="O65" s="131"/>
      <c r="P65" s="130">
        <v>0</v>
      </c>
      <c r="Q65" s="130"/>
      <c r="R65" s="130"/>
      <c r="S65" s="130"/>
      <c r="T65" s="130"/>
      <c r="U65" s="129"/>
      <c r="V65" s="129"/>
      <c r="W65" s="129"/>
      <c r="X65" s="129"/>
      <c r="Y65" s="129"/>
      <c r="Z65" s="129"/>
      <c r="AA65" s="129"/>
      <c r="AB65" s="129"/>
      <c r="AC65" s="129"/>
      <c r="AD65" s="129"/>
      <c r="AE65" s="129"/>
      <c r="AF65" s="129"/>
      <c r="AG65" s="129"/>
      <c r="AH65" s="129"/>
      <c r="AI65" s="129"/>
      <c r="AJ65" s="129"/>
      <c r="AK65" s="129"/>
      <c r="AL65" s="129"/>
      <c r="AM65" s="128"/>
      <c r="AN65" s="116"/>
      <c r="AO65" s="114"/>
    </row>
    <row r="66" spans="1:41" ht="18" customHeight="1">
      <c r="A66" s="111"/>
      <c r="B66" s="116"/>
      <c r="C66" s="127" t="s">
        <v>212</v>
      </c>
      <c r="D66" s="126"/>
      <c r="E66" s="126"/>
      <c r="F66" s="126"/>
      <c r="G66" s="126"/>
      <c r="H66" s="126"/>
      <c r="I66" s="126"/>
      <c r="J66" s="126"/>
      <c r="K66" s="126"/>
      <c r="L66" s="126"/>
      <c r="M66" s="126"/>
      <c r="N66" s="126"/>
      <c r="O66" s="126"/>
      <c r="P66" s="125">
        <v>100</v>
      </c>
      <c r="Q66" s="125"/>
      <c r="R66" s="125"/>
      <c r="S66" s="125"/>
      <c r="T66" s="125"/>
      <c r="U66" s="124"/>
      <c r="V66" s="124"/>
      <c r="W66" s="124"/>
      <c r="X66" s="124"/>
      <c r="Y66" s="124"/>
      <c r="Z66" s="124"/>
      <c r="AA66" s="124"/>
      <c r="AB66" s="124"/>
      <c r="AC66" s="124"/>
      <c r="AD66" s="124"/>
      <c r="AE66" s="124"/>
      <c r="AF66" s="124"/>
      <c r="AG66" s="124"/>
      <c r="AH66" s="124"/>
      <c r="AI66" s="124"/>
      <c r="AJ66" s="124"/>
      <c r="AK66" s="124"/>
      <c r="AL66" s="124"/>
      <c r="AM66" s="123"/>
      <c r="AN66" s="116"/>
      <c r="AO66" s="114"/>
    </row>
    <row r="67" spans="1:41" ht="18" customHeight="1">
      <c r="A67" s="111"/>
      <c r="B67" s="116"/>
      <c r="C67" s="127" t="s">
        <v>211</v>
      </c>
      <c r="D67" s="126"/>
      <c r="E67" s="126"/>
      <c r="F67" s="126"/>
      <c r="G67" s="126"/>
      <c r="H67" s="126"/>
      <c r="I67" s="126"/>
      <c r="J67" s="126"/>
      <c r="K67" s="126"/>
      <c r="L67" s="126"/>
      <c r="M67" s="126"/>
      <c r="N67" s="126"/>
      <c r="O67" s="126"/>
      <c r="P67" s="125">
        <v>0</v>
      </c>
      <c r="Q67" s="125"/>
      <c r="R67" s="125"/>
      <c r="S67" s="125"/>
      <c r="T67" s="125"/>
      <c r="U67" s="124"/>
      <c r="V67" s="124"/>
      <c r="W67" s="124"/>
      <c r="X67" s="124"/>
      <c r="Y67" s="124"/>
      <c r="Z67" s="124"/>
      <c r="AA67" s="124"/>
      <c r="AB67" s="124"/>
      <c r="AC67" s="124"/>
      <c r="AD67" s="124"/>
      <c r="AE67" s="124"/>
      <c r="AF67" s="124"/>
      <c r="AG67" s="124"/>
      <c r="AH67" s="124"/>
      <c r="AI67" s="124"/>
      <c r="AJ67" s="124"/>
      <c r="AK67" s="124"/>
      <c r="AL67" s="124"/>
      <c r="AM67" s="123"/>
      <c r="AN67" s="116"/>
      <c r="AO67" s="114"/>
    </row>
    <row r="68" spans="1:41" ht="18" customHeight="1">
      <c r="A68" s="111"/>
      <c r="B68" s="116"/>
      <c r="C68" s="127" t="s">
        <v>210</v>
      </c>
      <c r="D68" s="126"/>
      <c r="E68" s="126"/>
      <c r="F68" s="126"/>
      <c r="G68" s="126"/>
      <c r="H68" s="126"/>
      <c r="I68" s="126"/>
      <c r="J68" s="126"/>
      <c r="K68" s="126"/>
      <c r="L68" s="126"/>
      <c r="M68" s="126"/>
      <c r="N68" s="126"/>
      <c r="O68" s="126"/>
      <c r="P68" s="125">
        <v>0</v>
      </c>
      <c r="Q68" s="125"/>
      <c r="R68" s="125"/>
      <c r="S68" s="125"/>
      <c r="T68" s="125"/>
      <c r="U68" s="124"/>
      <c r="V68" s="124"/>
      <c r="W68" s="124"/>
      <c r="X68" s="124"/>
      <c r="Y68" s="124"/>
      <c r="Z68" s="124"/>
      <c r="AA68" s="124"/>
      <c r="AB68" s="124"/>
      <c r="AC68" s="124"/>
      <c r="AD68" s="124"/>
      <c r="AE68" s="124"/>
      <c r="AF68" s="124"/>
      <c r="AG68" s="124"/>
      <c r="AH68" s="124"/>
      <c r="AI68" s="124"/>
      <c r="AJ68" s="124"/>
      <c r="AK68" s="124"/>
      <c r="AL68" s="124"/>
      <c r="AM68" s="123"/>
      <c r="AN68" s="116"/>
      <c r="AO68" s="114"/>
    </row>
    <row r="69" spans="1:41" ht="18" customHeight="1">
      <c r="A69" s="111"/>
      <c r="B69" s="116"/>
      <c r="C69" s="127" t="s">
        <v>209</v>
      </c>
      <c r="D69" s="126"/>
      <c r="E69" s="126"/>
      <c r="F69" s="126"/>
      <c r="G69" s="126"/>
      <c r="H69" s="126"/>
      <c r="I69" s="126"/>
      <c r="J69" s="126"/>
      <c r="K69" s="126"/>
      <c r="L69" s="126"/>
      <c r="M69" s="126"/>
      <c r="N69" s="126"/>
      <c r="O69" s="126"/>
      <c r="P69" s="125">
        <v>0</v>
      </c>
      <c r="Q69" s="125"/>
      <c r="R69" s="125"/>
      <c r="S69" s="125"/>
      <c r="T69" s="125"/>
      <c r="U69" s="124"/>
      <c r="V69" s="124"/>
      <c r="W69" s="124"/>
      <c r="X69" s="124"/>
      <c r="Y69" s="124"/>
      <c r="Z69" s="124"/>
      <c r="AA69" s="124"/>
      <c r="AB69" s="124"/>
      <c r="AC69" s="124"/>
      <c r="AD69" s="124"/>
      <c r="AE69" s="124"/>
      <c r="AF69" s="124"/>
      <c r="AG69" s="124"/>
      <c r="AH69" s="124"/>
      <c r="AI69" s="124"/>
      <c r="AJ69" s="124"/>
      <c r="AK69" s="124"/>
      <c r="AL69" s="124"/>
      <c r="AM69" s="123"/>
      <c r="AN69" s="116"/>
      <c r="AO69" s="114"/>
    </row>
    <row r="70" spans="1:41" ht="18" customHeight="1">
      <c r="A70" s="111"/>
      <c r="B70" s="116"/>
      <c r="C70" s="127" t="s">
        <v>208</v>
      </c>
      <c r="D70" s="126"/>
      <c r="E70" s="126"/>
      <c r="F70" s="126"/>
      <c r="G70" s="126"/>
      <c r="H70" s="126"/>
      <c r="I70" s="126"/>
      <c r="J70" s="126"/>
      <c r="K70" s="126"/>
      <c r="L70" s="126"/>
      <c r="M70" s="126"/>
      <c r="N70" s="126"/>
      <c r="O70" s="126"/>
      <c r="P70" s="125">
        <v>0</v>
      </c>
      <c r="Q70" s="125"/>
      <c r="R70" s="125"/>
      <c r="S70" s="125"/>
      <c r="T70" s="125"/>
      <c r="U70" s="124"/>
      <c r="V70" s="124"/>
      <c r="W70" s="124"/>
      <c r="X70" s="124"/>
      <c r="Y70" s="124"/>
      <c r="Z70" s="124"/>
      <c r="AA70" s="124"/>
      <c r="AB70" s="124"/>
      <c r="AC70" s="124"/>
      <c r="AD70" s="124"/>
      <c r="AE70" s="124"/>
      <c r="AF70" s="124"/>
      <c r="AG70" s="124"/>
      <c r="AH70" s="124"/>
      <c r="AI70" s="124"/>
      <c r="AJ70" s="124"/>
      <c r="AK70" s="124"/>
      <c r="AL70" s="124"/>
      <c r="AM70" s="123"/>
      <c r="AN70" s="116"/>
      <c r="AO70" s="114"/>
    </row>
    <row r="71" spans="1:41" ht="18" customHeight="1">
      <c r="A71" s="111"/>
      <c r="B71" s="116"/>
      <c r="C71" s="127"/>
      <c r="D71" s="126"/>
      <c r="E71" s="126"/>
      <c r="F71" s="126"/>
      <c r="G71" s="126"/>
      <c r="H71" s="126"/>
      <c r="I71" s="126"/>
      <c r="J71" s="126"/>
      <c r="K71" s="126"/>
      <c r="L71" s="126"/>
      <c r="M71" s="126"/>
      <c r="N71" s="126"/>
      <c r="O71" s="126"/>
      <c r="P71" s="125">
        <v>0</v>
      </c>
      <c r="Q71" s="125"/>
      <c r="R71" s="125"/>
      <c r="S71" s="125"/>
      <c r="T71" s="125"/>
      <c r="U71" s="124"/>
      <c r="V71" s="124"/>
      <c r="W71" s="124"/>
      <c r="X71" s="124"/>
      <c r="Y71" s="124"/>
      <c r="Z71" s="124"/>
      <c r="AA71" s="124"/>
      <c r="AB71" s="124"/>
      <c r="AC71" s="124"/>
      <c r="AD71" s="124"/>
      <c r="AE71" s="124"/>
      <c r="AF71" s="124"/>
      <c r="AG71" s="124"/>
      <c r="AH71" s="124"/>
      <c r="AI71" s="124"/>
      <c r="AJ71" s="124"/>
      <c r="AK71" s="124"/>
      <c r="AL71" s="124"/>
      <c r="AM71" s="123"/>
      <c r="AN71" s="116"/>
      <c r="AO71" s="114"/>
    </row>
    <row r="72" spans="1:41" ht="18" customHeight="1">
      <c r="A72" s="111"/>
      <c r="B72" s="116"/>
      <c r="C72" s="127"/>
      <c r="D72" s="126"/>
      <c r="E72" s="126"/>
      <c r="F72" s="126"/>
      <c r="G72" s="126"/>
      <c r="H72" s="126"/>
      <c r="I72" s="126"/>
      <c r="J72" s="126"/>
      <c r="K72" s="126"/>
      <c r="L72" s="126"/>
      <c r="M72" s="126"/>
      <c r="N72" s="126"/>
      <c r="O72" s="126"/>
      <c r="P72" s="125">
        <v>0</v>
      </c>
      <c r="Q72" s="125"/>
      <c r="R72" s="125"/>
      <c r="S72" s="125"/>
      <c r="T72" s="125"/>
      <c r="U72" s="124"/>
      <c r="V72" s="124"/>
      <c r="W72" s="124"/>
      <c r="X72" s="124"/>
      <c r="Y72" s="124"/>
      <c r="Z72" s="124"/>
      <c r="AA72" s="124"/>
      <c r="AB72" s="124"/>
      <c r="AC72" s="124"/>
      <c r="AD72" s="124"/>
      <c r="AE72" s="124"/>
      <c r="AF72" s="124"/>
      <c r="AG72" s="124"/>
      <c r="AH72" s="124"/>
      <c r="AI72" s="124"/>
      <c r="AJ72" s="124"/>
      <c r="AK72" s="124"/>
      <c r="AL72" s="124"/>
      <c r="AM72" s="123"/>
      <c r="AN72" s="116"/>
      <c r="AO72" s="114"/>
    </row>
    <row r="73" spans="1:41" ht="18" customHeight="1" thickBot="1">
      <c r="A73" s="111"/>
      <c r="B73" s="116"/>
      <c r="C73" s="122"/>
      <c r="D73" s="121"/>
      <c r="E73" s="121"/>
      <c r="F73" s="121"/>
      <c r="G73" s="121"/>
      <c r="H73" s="121"/>
      <c r="I73" s="121"/>
      <c r="J73" s="121"/>
      <c r="K73" s="121"/>
      <c r="L73" s="121"/>
      <c r="M73" s="121"/>
      <c r="N73" s="121"/>
      <c r="O73" s="121"/>
      <c r="P73" s="120">
        <v>0</v>
      </c>
      <c r="Q73" s="120"/>
      <c r="R73" s="120"/>
      <c r="S73" s="120"/>
      <c r="T73" s="120"/>
      <c r="U73" s="119"/>
      <c r="V73" s="119"/>
      <c r="W73" s="119"/>
      <c r="X73" s="119"/>
      <c r="Y73" s="119"/>
      <c r="Z73" s="119"/>
      <c r="AA73" s="119"/>
      <c r="AB73" s="119"/>
      <c r="AC73" s="119"/>
      <c r="AD73" s="119"/>
      <c r="AE73" s="119"/>
      <c r="AF73" s="119"/>
      <c r="AG73" s="119"/>
      <c r="AH73" s="119"/>
      <c r="AI73" s="119"/>
      <c r="AJ73" s="119"/>
      <c r="AK73" s="119"/>
      <c r="AL73" s="119"/>
      <c r="AM73" s="118"/>
      <c r="AN73" s="116"/>
      <c r="AO73" s="114"/>
    </row>
    <row r="74" spans="1:41" ht="21.9" customHeight="1" thickBot="1">
      <c r="A74" s="111"/>
      <c r="B74" s="116"/>
      <c r="C74" s="137" t="s">
        <v>207</v>
      </c>
      <c r="D74" s="136"/>
      <c r="E74" s="136"/>
      <c r="F74" s="136"/>
      <c r="G74" s="136"/>
      <c r="H74" s="136"/>
      <c r="I74" s="136"/>
      <c r="J74" s="136"/>
      <c r="K74" s="136"/>
      <c r="L74" s="136"/>
      <c r="M74" s="136"/>
      <c r="N74" s="136"/>
      <c r="O74" s="136"/>
      <c r="P74" s="135">
        <f>SUM(P75:P85)</f>
        <v>50</v>
      </c>
      <c r="Q74" s="135"/>
      <c r="R74" s="135"/>
      <c r="S74" s="135"/>
      <c r="T74" s="135"/>
      <c r="U74" s="134"/>
      <c r="V74" s="134"/>
      <c r="W74" s="134"/>
      <c r="X74" s="134"/>
      <c r="Y74" s="134"/>
      <c r="Z74" s="134"/>
      <c r="AA74" s="134"/>
      <c r="AB74" s="134"/>
      <c r="AC74" s="134"/>
      <c r="AD74" s="134"/>
      <c r="AE74" s="134"/>
      <c r="AF74" s="134"/>
      <c r="AG74" s="134"/>
      <c r="AH74" s="134"/>
      <c r="AI74" s="134"/>
      <c r="AJ74" s="134"/>
      <c r="AK74" s="134"/>
      <c r="AL74" s="134"/>
      <c r="AM74" s="133"/>
      <c r="AN74" s="116"/>
      <c r="AO74" s="114"/>
    </row>
    <row r="75" spans="1:41" ht="18" customHeight="1">
      <c r="A75" s="111"/>
      <c r="B75" s="116"/>
      <c r="C75" s="132" t="s">
        <v>206</v>
      </c>
      <c r="D75" s="131"/>
      <c r="E75" s="131"/>
      <c r="F75" s="131"/>
      <c r="G75" s="131"/>
      <c r="H75" s="131"/>
      <c r="I75" s="131"/>
      <c r="J75" s="131"/>
      <c r="K75" s="131"/>
      <c r="L75" s="131"/>
      <c r="M75" s="131"/>
      <c r="N75" s="131"/>
      <c r="O75" s="131"/>
      <c r="P75" s="130">
        <v>0</v>
      </c>
      <c r="Q75" s="130"/>
      <c r="R75" s="130"/>
      <c r="S75" s="130"/>
      <c r="T75" s="130"/>
      <c r="U75" s="129"/>
      <c r="V75" s="129"/>
      <c r="W75" s="129"/>
      <c r="X75" s="129"/>
      <c r="Y75" s="129"/>
      <c r="Z75" s="129"/>
      <c r="AA75" s="129"/>
      <c r="AB75" s="129"/>
      <c r="AC75" s="129"/>
      <c r="AD75" s="129"/>
      <c r="AE75" s="129"/>
      <c r="AF75" s="129"/>
      <c r="AG75" s="129"/>
      <c r="AH75" s="129"/>
      <c r="AI75" s="129"/>
      <c r="AJ75" s="129"/>
      <c r="AK75" s="129"/>
      <c r="AL75" s="129"/>
      <c r="AM75" s="128"/>
      <c r="AN75" s="116"/>
      <c r="AO75" s="114"/>
    </row>
    <row r="76" spans="1:41" ht="18" customHeight="1">
      <c r="A76" s="111"/>
      <c r="B76" s="116"/>
      <c r="C76" s="127" t="s">
        <v>205</v>
      </c>
      <c r="D76" s="126"/>
      <c r="E76" s="126"/>
      <c r="F76" s="126"/>
      <c r="G76" s="126"/>
      <c r="H76" s="126"/>
      <c r="I76" s="126"/>
      <c r="J76" s="126"/>
      <c r="K76" s="126"/>
      <c r="L76" s="126"/>
      <c r="M76" s="126"/>
      <c r="N76" s="126"/>
      <c r="O76" s="126"/>
      <c r="P76" s="125">
        <v>50</v>
      </c>
      <c r="Q76" s="125"/>
      <c r="R76" s="125"/>
      <c r="S76" s="125"/>
      <c r="T76" s="125"/>
      <c r="U76" s="124"/>
      <c r="V76" s="124"/>
      <c r="W76" s="124"/>
      <c r="X76" s="124"/>
      <c r="Y76" s="124"/>
      <c r="Z76" s="124"/>
      <c r="AA76" s="124"/>
      <c r="AB76" s="124"/>
      <c r="AC76" s="124"/>
      <c r="AD76" s="124"/>
      <c r="AE76" s="124"/>
      <c r="AF76" s="124"/>
      <c r="AG76" s="124"/>
      <c r="AH76" s="124"/>
      <c r="AI76" s="124"/>
      <c r="AJ76" s="124"/>
      <c r="AK76" s="124"/>
      <c r="AL76" s="124"/>
      <c r="AM76" s="123"/>
      <c r="AN76" s="116"/>
      <c r="AO76" s="114"/>
    </row>
    <row r="77" spans="1:41" ht="18" customHeight="1">
      <c r="A77" s="111"/>
      <c r="B77" s="116"/>
      <c r="C77" s="127" t="s">
        <v>204</v>
      </c>
      <c r="D77" s="126"/>
      <c r="E77" s="126"/>
      <c r="F77" s="126"/>
      <c r="G77" s="126"/>
      <c r="H77" s="126"/>
      <c r="I77" s="126"/>
      <c r="J77" s="126"/>
      <c r="K77" s="126"/>
      <c r="L77" s="126"/>
      <c r="M77" s="126"/>
      <c r="N77" s="126"/>
      <c r="O77" s="126"/>
      <c r="P77" s="125">
        <v>0</v>
      </c>
      <c r="Q77" s="125"/>
      <c r="R77" s="125"/>
      <c r="S77" s="125"/>
      <c r="T77" s="125"/>
      <c r="U77" s="124"/>
      <c r="V77" s="124"/>
      <c r="W77" s="124"/>
      <c r="X77" s="124"/>
      <c r="Y77" s="124"/>
      <c r="Z77" s="124"/>
      <c r="AA77" s="124"/>
      <c r="AB77" s="124"/>
      <c r="AC77" s="124"/>
      <c r="AD77" s="124"/>
      <c r="AE77" s="124"/>
      <c r="AF77" s="124"/>
      <c r="AG77" s="124"/>
      <c r="AH77" s="124"/>
      <c r="AI77" s="124"/>
      <c r="AJ77" s="124"/>
      <c r="AK77" s="124"/>
      <c r="AL77" s="124"/>
      <c r="AM77" s="123"/>
      <c r="AN77" s="116"/>
      <c r="AO77" s="114"/>
    </row>
    <row r="78" spans="1:41" ht="18" customHeight="1">
      <c r="A78" s="111"/>
      <c r="B78" s="116"/>
      <c r="C78" s="127" t="s">
        <v>203</v>
      </c>
      <c r="D78" s="126"/>
      <c r="E78" s="126"/>
      <c r="F78" s="126"/>
      <c r="G78" s="126"/>
      <c r="H78" s="126"/>
      <c r="I78" s="126"/>
      <c r="J78" s="126"/>
      <c r="K78" s="126"/>
      <c r="L78" s="126"/>
      <c r="M78" s="126"/>
      <c r="N78" s="126"/>
      <c r="O78" s="126"/>
      <c r="P78" s="125">
        <v>0</v>
      </c>
      <c r="Q78" s="125"/>
      <c r="R78" s="125"/>
      <c r="S78" s="125"/>
      <c r="T78" s="125"/>
      <c r="U78" s="124"/>
      <c r="V78" s="124"/>
      <c r="W78" s="124"/>
      <c r="X78" s="124"/>
      <c r="Y78" s="124"/>
      <c r="Z78" s="124"/>
      <c r="AA78" s="124"/>
      <c r="AB78" s="124"/>
      <c r="AC78" s="124"/>
      <c r="AD78" s="124"/>
      <c r="AE78" s="124"/>
      <c r="AF78" s="124"/>
      <c r="AG78" s="124"/>
      <c r="AH78" s="124"/>
      <c r="AI78" s="124"/>
      <c r="AJ78" s="124"/>
      <c r="AK78" s="124"/>
      <c r="AL78" s="124"/>
      <c r="AM78" s="123"/>
      <c r="AN78" s="116"/>
      <c r="AO78" s="114"/>
    </row>
    <row r="79" spans="1:41" ht="18" customHeight="1">
      <c r="A79" s="111"/>
      <c r="B79" s="116"/>
      <c r="C79" s="127" t="s">
        <v>202</v>
      </c>
      <c r="D79" s="126"/>
      <c r="E79" s="126"/>
      <c r="F79" s="126"/>
      <c r="G79" s="126"/>
      <c r="H79" s="126"/>
      <c r="I79" s="126"/>
      <c r="J79" s="126"/>
      <c r="K79" s="126"/>
      <c r="L79" s="126"/>
      <c r="M79" s="126"/>
      <c r="N79" s="126"/>
      <c r="O79" s="126"/>
      <c r="P79" s="125">
        <v>0</v>
      </c>
      <c r="Q79" s="125"/>
      <c r="R79" s="125"/>
      <c r="S79" s="125"/>
      <c r="T79" s="125"/>
      <c r="U79" s="124"/>
      <c r="V79" s="124"/>
      <c r="W79" s="124"/>
      <c r="X79" s="124"/>
      <c r="Y79" s="124"/>
      <c r="Z79" s="124"/>
      <c r="AA79" s="124"/>
      <c r="AB79" s="124"/>
      <c r="AC79" s="124"/>
      <c r="AD79" s="124"/>
      <c r="AE79" s="124"/>
      <c r="AF79" s="124"/>
      <c r="AG79" s="124"/>
      <c r="AH79" s="124"/>
      <c r="AI79" s="124"/>
      <c r="AJ79" s="124"/>
      <c r="AK79" s="124"/>
      <c r="AL79" s="124"/>
      <c r="AM79" s="123"/>
      <c r="AN79" s="116"/>
      <c r="AO79" s="114"/>
    </row>
    <row r="80" spans="1:41" ht="18" customHeight="1">
      <c r="A80" s="111"/>
      <c r="B80" s="116"/>
      <c r="C80" s="127" t="s">
        <v>201</v>
      </c>
      <c r="D80" s="126"/>
      <c r="E80" s="126"/>
      <c r="F80" s="126"/>
      <c r="G80" s="126"/>
      <c r="H80" s="126"/>
      <c r="I80" s="126"/>
      <c r="J80" s="126"/>
      <c r="K80" s="126"/>
      <c r="L80" s="126"/>
      <c r="M80" s="126"/>
      <c r="N80" s="126"/>
      <c r="O80" s="126"/>
      <c r="P80" s="125">
        <v>0</v>
      </c>
      <c r="Q80" s="125"/>
      <c r="R80" s="125"/>
      <c r="S80" s="125"/>
      <c r="T80" s="125"/>
      <c r="U80" s="124"/>
      <c r="V80" s="124"/>
      <c r="W80" s="124"/>
      <c r="X80" s="124"/>
      <c r="Y80" s="124"/>
      <c r="Z80" s="124"/>
      <c r="AA80" s="124"/>
      <c r="AB80" s="124"/>
      <c r="AC80" s="124"/>
      <c r="AD80" s="124"/>
      <c r="AE80" s="124"/>
      <c r="AF80" s="124"/>
      <c r="AG80" s="124"/>
      <c r="AH80" s="124"/>
      <c r="AI80" s="124"/>
      <c r="AJ80" s="124"/>
      <c r="AK80" s="124"/>
      <c r="AL80" s="124"/>
      <c r="AM80" s="123"/>
      <c r="AN80" s="116"/>
      <c r="AO80" s="114"/>
    </row>
    <row r="81" spans="1:41" ht="18" customHeight="1">
      <c r="A81" s="111"/>
      <c r="B81" s="116"/>
      <c r="C81" s="127" t="s">
        <v>200</v>
      </c>
      <c r="D81" s="126"/>
      <c r="E81" s="126"/>
      <c r="F81" s="126"/>
      <c r="G81" s="126"/>
      <c r="H81" s="126"/>
      <c r="I81" s="126"/>
      <c r="J81" s="126"/>
      <c r="K81" s="126"/>
      <c r="L81" s="126"/>
      <c r="M81" s="126"/>
      <c r="N81" s="126"/>
      <c r="O81" s="126"/>
      <c r="P81" s="125">
        <v>0</v>
      </c>
      <c r="Q81" s="125"/>
      <c r="R81" s="125"/>
      <c r="S81" s="125"/>
      <c r="T81" s="125"/>
      <c r="U81" s="124"/>
      <c r="V81" s="124"/>
      <c r="W81" s="124"/>
      <c r="X81" s="124"/>
      <c r="Y81" s="124"/>
      <c r="Z81" s="124"/>
      <c r="AA81" s="124"/>
      <c r="AB81" s="124"/>
      <c r="AC81" s="124"/>
      <c r="AD81" s="124"/>
      <c r="AE81" s="124"/>
      <c r="AF81" s="124"/>
      <c r="AG81" s="124"/>
      <c r="AH81" s="124"/>
      <c r="AI81" s="124"/>
      <c r="AJ81" s="124"/>
      <c r="AK81" s="124"/>
      <c r="AL81" s="124"/>
      <c r="AM81" s="123"/>
      <c r="AN81" s="116"/>
      <c r="AO81" s="114"/>
    </row>
    <row r="82" spans="1:41" ht="18" customHeight="1">
      <c r="A82" s="111"/>
      <c r="B82" s="116"/>
      <c r="C82" s="127" t="s">
        <v>199</v>
      </c>
      <c r="D82" s="126"/>
      <c r="E82" s="126"/>
      <c r="F82" s="126"/>
      <c r="G82" s="126"/>
      <c r="H82" s="126"/>
      <c r="I82" s="126"/>
      <c r="J82" s="126"/>
      <c r="K82" s="126"/>
      <c r="L82" s="126"/>
      <c r="M82" s="126"/>
      <c r="N82" s="126"/>
      <c r="O82" s="126"/>
      <c r="P82" s="125">
        <v>0</v>
      </c>
      <c r="Q82" s="125"/>
      <c r="R82" s="125"/>
      <c r="S82" s="125"/>
      <c r="T82" s="125"/>
      <c r="U82" s="124"/>
      <c r="V82" s="124"/>
      <c r="W82" s="124"/>
      <c r="X82" s="124"/>
      <c r="Y82" s="124"/>
      <c r="Z82" s="124"/>
      <c r="AA82" s="124"/>
      <c r="AB82" s="124"/>
      <c r="AC82" s="124"/>
      <c r="AD82" s="124"/>
      <c r="AE82" s="124"/>
      <c r="AF82" s="124"/>
      <c r="AG82" s="124"/>
      <c r="AH82" s="124"/>
      <c r="AI82" s="124"/>
      <c r="AJ82" s="124"/>
      <c r="AK82" s="124"/>
      <c r="AL82" s="124"/>
      <c r="AM82" s="123"/>
      <c r="AN82" s="116"/>
      <c r="AO82" s="114"/>
    </row>
    <row r="83" spans="1:41" ht="18" customHeight="1">
      <c r="A83" s="111"/>
      <c r="B83" s="116"/>
      <c r="C83" s="127"/>
      <c r="D83" s="126"/>
      <c r="E83" s="126"/>
      <c r="F83" s="126"/>
      <c r="G83" s="126"/>
      <c r="H83" s="126"/>
      <c r="I83" s="126"/>
      <c r="J83" s="126"/>
      <c r="K83" s="126"/>
      <c r="L83" s="126"/>
      <c r="M83" s="126"/>
      <c r="N83" s="126"/>
      <c r="O83" s="126"/>
      <c r="P83" s="125">
        <v>0</v>
      </c>
      <c r="Q83" s="125"/>
      <c r="R83" s="125"/>
      <c r="S83" s="125"/>
      <c r="T83" s="125"/>
      <c r="U83" s="124"/>
      <c r="V83" s="124"/>
      <c r="W83" s="124"/>
      <c r="X83" s="124"/>
      <c r="Y83" s="124"/>
      <c r="Z83" s="124"/>
      <c r="AA83" s="124"/>
      <c r="AB83" s="124"/>
      <c r="AC83" s="124"/>
      <c r="AD83" s="124"/>
      <c r="AE83" s="124"/>
      <c r="AF83" s="124"/>
      <c r="AG83" s="124"/>
      <c r="AH83" s="124"/>
      <c r="AI83" s="124"/>
      <c r="AJ83" s="124"/>
      <c r="AK83" s="124"/>
      <c r="AL83" s="124"/>
      <c r="AM83" s="123"/>
      <c r="AN83" s="116"/>
      <c r="AO83" s="114"/>
    </row>
    <row r="84" spans="1:41" ht="18" customHeight="1">
      <c r="A84" s="111"/>
      <c r="B84" s="116"/>
      <c r="C84" s="127"/>
      <c r="D84" s="126"/>
      <c r="E84" s="126"/>
      <c r="F84" s="126"/>
      <c r="G84" s="126"/>
      <c r="H84" s="126"/>
      <c r="I84" s="126"/>
      <c r="J84" s="126"/>
      <c r="K84" s="126"/>
      <c r="L84" s="126"/>
      <c r="M84" s="126"/>
      <c r="N84" s="126"/>
      <c r="O84" s="126"/>
      <c r="P84" s="125">
        <v>0</v>
      </c>
      <c r="Q84" s="125"/>
      <c r="R84" s="125"/>
      <c r="S84" s="125"/>
      <c r="T84" s="125"/>
      <c r="U84" s="124"/>
      <c r="V84" s="124"/>
      <c r="W84" s="124"/>
      <c r="X84" s="124"/>
      <c r="Y84" s="124"/>
      <c r="Z84" s="124"/>
      <c r="AA84" s="124"/>
      <c r="AB84" s="124"/>
      <c r="AC84" s="124"/>
      <c r="AD84" s="124"/>
      <c r="AE84" s="124"/>
      <c r="AF84" s="124"/>
      <c r="AG84" s="124"/>
      <c r="AH84" s="124"/>
      <c r="AI84" s="124"/>
      <c r="AJ84" s="124"/>
      <c r="AK84" s="124"/>
      <c r="AL84" s="124"/>
      <c r="AM84" s="123"/>
      <c r="AN84" s="116"/>
      <c r="AO84" s="114"/>
    </row>
    <row r="85" spans="1:41" ht="18" customHeight="1" thickBot="1">
      <c r="A85" s="111"/>
      <c r="B85" s="116"/>
      <c r="C85" s="122"/>
      <c r="D85" s="121"/>
      <c r="E85" s="121"/>
      <c r="F85" s="121"/>
      <c r="G85" s="121"/>
      <c r="H85" s="121"/>
      <c r="I85" s="121"/>
      <c r="J85" s="121"/>
      <c r="K85" s="121"/>
      <c r="L85" s="121"/>
      <c r="M85" s="121"/>
      <c r="N85" s="121"/>
      <c r="O85" s="121"/>
      <c r="P85" s="120">
        <v>0</v>
      </c>
      <c r="Q85" s="120"/>
      <c r="R85" s="120"/>
      <c r="S85" s="120"/>
      <c r="T85" s="120"/>
      <c r="U85" s="119"/>
      <c r="V85" s="119"/>
      <c r="W85" s="119"/>
      <c r="X85" s="119"/>
      <c r="Y85" s="119"/>
      <c r="Z85" s="119"/>
      <c r="AA85" s="119"/>
      <c r="AB85" s="119"/>
      <c r="AC85" s="119"/>
      <c r="AD85" s="119"/>
      <c r="AE85" s="119"/>
      <c r="AF85" s="119"/>
      <c r="AG85" s="119"/>
      <c r="AH85" s="119"/>
      <c r="AI85" s="119"/>
      <c r="AJ85" s="119"/>
      <c r="AK85" s="119"/>
      <c r="AL85" s="119"/>
      <c r="AM85" s="118"/>
      <c r="AN85" s="116"/>
      <c r="AO85" s="114"/>
    </row>
    <row r="86" spans="1:41" ht="21.9" customHeight="1" thickBot="1">
      <c r="A86" s="111"/>
      <c r="B86" s="116"/>
      <c r="C86" s="137" t="s">
        <v>198</v>
      </c>
      <c r="D86" s="136"/>
      <c r="E86" s="136"/>
      <c r="F86" s="136"/>
      <c r="G86" s="136"/>
      <c r="H86" s="136"/>
      <c r="I86" s="136"/>
      <c r="J86" s="136"/>
      <c r="K86" s="136"/>
      <c r="L86" s="136"/>
      <c r="M86" s="136"/>
      <c r="N86" s="136"/>
      <c r="O86" s="136"/>
      <c r="P86" s="135">
        <f>SUM(P87:P95)</f>
        <v>50</v>
      </c>
      <c r="Q86" s="135"/>
      <c r="R86" s="135"/>
      <c r="S86" s="135"/>
      <c r="T86" s="135"/>
      <c r="U86" s="134"/>
      <c r="V86" s="134"/>
      <c r="W86" s="134"/>
      <c r="X86" s="134"/>
      <c r="Y86" s="134"/>
      <c r="Z86" s="134"/>
      <c r="AA86" s="134"/>
      <c r="AB86" s="134"/>
      <c r="AC86" s="134"/>
      <c r="AD86" s="134"/>
      <c r="AE86" s="134"/>
      <c r="AF86" s="134"/>
      <c r="AG86" s="134"/>
      <c r="AH86" s="134"/>
      <c r="AI86" s="134"/>
      <c r="AJ86" s="134"/>
      <c r="AK86" s="134"/>
      <c r="AL86" s="134"/>
      <c r="AM86" s="133"/>
      <c r="AN86" s="116"/>
      <c r="AO86" s="114"/>
    </row>
    <row r="87" spans="1:41" ht="18" customHeight="1">
      <c r="A87" s="111"/>
      <c r="B87" s="116"/>
      <c r="C87" s="132" t="s">
        <v>197</v>
      </c>
      <c r="D87" s="131"/>
      <c r="E87" s="131"/>
      <c r="F87" s="131"/>
      <c r="G87" s="131"/>
      <c r="H87" s="131"/>
      <c r="I87" s="131"/>
      <c r="J87" s="131"/>
      <c r="K87" s="131"/>
      <c r="L87" s="131"/>
      <c r="M87" s="131"/>
      <c r="N87" s="131"/>
      <c r="O87" s="131"/>
      <c r="P87" s="130">
        <v>0</v>
      </c>
      <c r="Q87" s="130"/>
      <c r="R87" s="130"/>
      <c r="S87" s="130"/>
      <c r="T87" s="130"/>
      <c r="U87" s="129"/>
      <c r="V87" s="129"/>
      <c r="W87" s="129"/>
      <c r="X87" s="129"/>
      <c r="Y87" s="129"/>
      <c r="Z87" s="129"/>
      <c r="AA87" s="129"/>
      <c r="AB87" s="129"/>
      <c r="AC87" s="129"/>
      <c r="AD87" s="129"/>
      <c r="AE87" s="129"/>
      <c r="AF87" s="129"/>
      <c r="AG87" s="129"/>
      <c r="AH87" s="129"/>
      <c r="AI87" s="129"/>
      <c r="AJ87" s="129"/>
      <c r="AK87" s="129"/>
      <c r="AL87" s="129"/>
      <c r="AM87" s="128"/>
      <c r="AN87" s="116"/>
      <c r="AO87" s="114"/>
    </row>
    <row r="88" spans="1:41" ht="18" customHeight="1">
      <c r="A88" s="111"/>
      <c r="B88" s="116"/>
      <c r="C88" s="127" t="s">
        <v>196</v>
      </c>
      <c r="D88" s="126"/>
      <c r="E88" s="126"/>
      <c r="F88" s="126"/>
      <c r="G88" s="126"/>
      <c r="H88" s="126"/>
      <c r="I88" s="126"/>
      <c r="J88" s="126"/>
      <c r="K88" s="126"/>
      <c r="L88" s="126"/>
      <c r="M88" s="126"/>
      <c r="N88" s="126"/>
      <c r="O88" s="126"/>
      <c r="P88" s="125">
        <v>50</v>
      </c>
      <c r="Q88" s="125"/>
      <c r="R88" s="125"/>
      <c r="S88" s="125"/>
      <c r="T88" s="125"/>
      <c r="U88" s="124"/>
      <c r="V88" s="124"/>
      <c r="W88" s="124"/>
      <c r="X88" s="124"/>
      <c r="Y88" s="124"/>
      <c r="Z88" s="124"/>
      <c r="AA88" s="124"/>
      <c r="AB88" s="124"/>
      <c r="AC88" s="124"/>
      <c r="AD88" s="124"/>
      <c r="AE88" s="124"/>
      <c r="AF88" s="124"/>
      <c r="AG88" s="124"/>
      <c r="AH88" s="124"/>
      <c r="AI88" s="124"/>
      <c r="AJ88" s="124"/>
      <c r="AK88" s="124"/>
      <c r="AL88" s="124"/>
      <c r="AM88" s="123"/>
      <c r="AN88" s="116"/>
      <c r="AO88" s="114"/>
    </row>
    <row r="89" spans="1:41" ht="18" customHeight="1">
      <c r="A89" s="111"/>
      <c r="B89" s="116"/>
      <c r="C89" s="127" t="s">
        <v>195</v>
      </c>
      <c r="D89" s="126"/>
      <c r="E89" s="126"/>
      <c r="F89" s="126"/>
      <c r="G89" s="126"/>
      <c r="H89" s="126"/>
      <c r="I89" s="126"/>
      <c r="J89" s="126"/>
      <c r="K89" s="126"/>
      <c r="L89" s="126"/>
      <c r="M89" s="126"/>
      <c r="N89" s="126"/>
      <c r="O89" s="126"/>
      <c r="P89" s="125">
        <v>0</v>
      </c>
      <c r="Q89" s="125"/>
      <c r="R89" s="125"/>
      <c r="S89" s="125"/>
      <c r="T89" s="125"/>
      <c r="U89" s="124"/>
      <c r="V89" s="124"/>
      <c r="W89" s="124"/>
      <c r="X89" s="124"/>
      <c r="Y89" s="124"/>
      <c r="Z89" s="124"/>
      <c r="AA89" s="124"/>
      <c r="AB89" s="124"/>
      <c r="AC89" s="124"/>
      <c r="AD89" s="124"/>
      <c r="AE89" s="124"/>
      <c r="AF89" s="124"/>
      <c r="AG89" s="124"/>
      <c r="AH89" s="124"/>
      <c r="AI89" s="124"/>
      <c r="AJ89" s="124"/>
      <c r="AK89" s="124"/>
      <c r="AL89" s="124"/>
      <c r="AM89" s="123"/>
      <c r="AN89" s="116"/>
      <c r="AO89" s="114"/>
    </row>
    <row r="90" spans="1:41" ht="18" customHeight="1">
      <c r="A90" s="111"/>
      <c r="B90" s="116"/>
      <c r="C90" s="127" t="s">
        <v>194</v>
      </c>
      <c r="D90" s="126"/>
      <c r="E90" s="126"/>
      <c r="F90" s="126"/>
      <c r="G90" s="126"/>
      <c r="H90" s="126"/>
      <c r="I90" s="126"/>
      <c r="J90" s="126"/>
      <c r="K90" s="126"/>
      <c r="L90" s="126"/>
      <c r="M90" s="126"/>
      <c r="N90" s="126"/>
      <c r="O90" s="126"/>
      <c r="P90" s="125">
        <v>0</v>
      </c>
      <c r="Q90" s="125"/>
      <c r="R90" s="125"/>
      <c r="S90" s="125"/>
      <c r="T90" s="125"/>
      <c r="U90" s="124"/>
      <c r="V90" s="124"/>
      <c r="W90" s="124"/>
      <c r="X90" s="124"/>
      <c r="Y90" s="124"/>
      <c r="Z90" s="124"/>
      <c r="AA90" s="124"/>
      <c r="AB90" s="124"/>
      <c r="AC90" s="124"/>
      <c r="AD90" s="124"/>
      <c r="AE90" s="124"/>
      <c r="AF90" s="124"/>
      <c r="AG90" s="124"/>
      <c r="AH90" s="124"/>
      <c r="AI90" s="124"/>
      <c r="AJ90" s="124"/>
      <c r="AK90" s="124"/>
      <c r="AL90" s="124"/>
      <c r="AM90" s="123"/>
      <c r="AN90" s="116"/>
      <c r="AO90" s="114"/>
    </row>
    <row r="91" spans="1:41" ht="18" customHeight="1">
      <c r="A91" s="111"/>
      <c r="B91" s="116"/>
      <c r="C91" s="127" t="s">
        <v>193</v>
      </c>
      <c r="D91" s="126"/>
      <c r="E91" s="126"/>
      <c r="F91" s="126"/>
      <c r="G91" s="126"/>
      <c r="H91" s="126"/>
      <c r="I91" s="126"/>
      <c r="J91" s="126"/>
      <c r="K91" s="126"/>
      <c r="L91" s="126"/>
      <c r="M91" s="126"/>
      <c r="N91" s="126"/>
      <c r="O91" s="126"/>
      <c r="P91" s="125">
        <v>0</v>
      </c>
      <c r="Q91" s="125"/>
      <c r="R91" s="125"/>
      <c r="S91" s="125"/>
      <c r="T91" s="125"/>
      <c r="U91" s="124"/>
      <c r="V91" s="124"/>
      <c r="W91" s="124"/>
      <c r="X91" s="124"/>
      <c r="Y91" s="124"/>
      <c r="Z91" s="124"/>
      <c r="AA91" s="124"/>
      <c r="AB91" s="124"/>
      <c r="AC91" s="124"/>
      <c r="AD91" s="124"/>
      <c r="AE91" s="124"/>
      <c r="AF91" s="124"/>
      <c r="AG91" s="124"/>
      <c r="AH91" s="124"/>
      <c r="AI91" s="124"/>
      <c r="AJ91" s="124"/>
      <c r="AK91" s="124"/>
      <c r="AL91" s="124"/>
      <c r="AM91" s="123"/>
      <c r="AN91" s="116"/>
      <c r="AO91" s="114"/>
    </row>
    <row r="92" spans="1:41" ht="18" customHeight="1">
      <c r="A92" s="111"/>
      <c r="B92" s="116"/>
      <c r="C92" s="127" t="s">
        <v>192</v>
      </c>
      <c r="D92" s="126"/>
      <c r="E92" s="126"/>
      <c r="F92" s="126"/>
      <c r="G92" s="126"/>
      <c r="H92" s="126"/>
      <c r="I92" s="126"/>
      <c r="J92" s="126"/>
      <c r="K92" s="126"/>
      <c r="L92" s="126"/>
      <c r="M92" s="126"/>
      <c r="N92" s="126"/>
      <c r="O92" s="126"/>
      <c r="P92" s="125">
        <v>0</v>
      </c>
      <c r="Q92" s="125"/>
      <c r="R92" s="125"/>
      <c r="S92" s="125"/>
      <c r="T92" s="125"/>
      <c r="U92" s="124"/>
      <c r="V92" s="124"/>
      <c r="W92" s="124"/>
      <c r="X92" s="124"/>
      <c r="Y92" s="124"/>
      <c r="Z92" s="124"/>
      <c r="AA92" s="124"/>
      <c r="AB92" s="124"/>
      <c r="AC92" s="124"/>
      <c r="AD92" s="124"/>
      <c r="AE92" s="124"/>
      <c r="AF92" s="124"/>
      <c r="AG92" s="124"/>
      <c r="AH92" s="124"/>
      <c r="AI92" s="124"/>
      <c r="AJ92" s="124"/>
      <c r="AK92" s="124"/>
      <c r="AL92" s="124"/>
      <c r="AM92" s="123"/>
      <c r="AN92" s="116"/>
      <c r="AO92" s="114"/>
    </row>
    <row r="93" spans="1:41" ht="18" customHeight="1">
      <c r="A93" s="111"/>
      <c r="B93" s="116"/>
      <c r="C93" s="127"/>
      <c r="D93" s="126"/>
      <c r="E93" s="126"/>
      <c r="F93" s="126"/>
      <c r="G93" s="126"/>
      <c r="H93" s="126"/>
      <c r="I93" s="126"/>
      <c r="J93" s="126"/>
      <c r="K93" s="126"/>
      <c r="L93" s="126"/>
      <c r="M93" s="126"/>
      <c r="N93" s="126"/>
      <c r="O93" s="126"/>
      <c r="P93" s="125">
        <v>0</v>
      </c>
      <c r="Q93" s="125"/>
      <c r="R93" s="125"/>
      <c r="S93" s="125"/>
      <c r="T93" s="125"/>
      <c r="U93" s="124"/>
      <c r="V93" s="124"/>
      <c r="W93" s="124"/>
      <c r="X93" s="124"/>
      <c r="Y93" s="124"/>
      <c r="Z93" s="124"/>
      <c r="AA93" s="124"/>
      <c r="AB93" s="124"/>
      <c r="AC93" s="124"/>
      <c r="AD93" s="124"/>
      <c r="AE93" s="124"/>
      <c r="AF93" s="124"/>
      <c r="AG93" s="124"/>
      <c r="AH93" s="124"/>
      <c r="AI93" s="124"/>
      <c r="AJ93" s="124"/>
      <c r="AK93" s="124"/>
      <c r="AL93" s="124"/>
      <c r="AM93" s="123"/>
      <c r="AN93" s="116"/>
      <c r="AO93" s="114"/>
    </row>
    <row r="94" spans="1:41" ht="18" customHeight="1">
      <c r="A94" s="111"/>
      <c r="B94" s="116"/>
      <c r="C94" s="127"/>
      <c r="D94" s="126"/>
      <c r="E94" s="126"/>
      <c r="F94" s="126"/>
      <c r="G94" s="126"/>
      <c r="H94" s="126"/>
      <c r="I94" s="126"/>
      <c r="J94" s="126"/>
      <c r="K94" s="126"/>
      <c r="L94" s="126"/>
      <c r="M94" s="126"/>
      <c r="N94" s="126"/>
      <c r="O94" s="126"/>
      <c r="P94" s="125">
        <v>0</v>
      </c>
      <c r="Q94" s="125"/>
      <c r="R94" s="125"/>
      <c r="S94" s="125"/>
      <c r="T94" s="125"/>
      <c r="U94" s="124"/>
      <c r="V94" s="124"/>
      <c r="W94" s="124"/>
      <c r="X94" s="124"/>
      <c r="Y94" s="124"/>
      <c r="Z94" s="124"/>
      <c r="AA94" s="124"/>
      <c r="AB94" s="124"/>
      <c r="AC94" s="124"/>
      <c r="AD94" s="124"/>
      <c r="AE94" s="124"/>
      <c r="AF94" s="124"/>
      <c r="AG94" s="124"/>
      <c r="AH94" s="124"/>
      <c r="AI94" s="124"/>
      <c r="AJ94" s="124"/>
      <c r="AK94" s="124"/>
      <c r="AL94" s="124"/>
      <c r="AM94" s="123"/>
      <c r="AN94" s="116"/>
      <c r="AO94" s="114"/>
    </row>
    <row r="95" spans="1:41" ht="18" customHeight="1" thickBot="1">
      <c r="A95" s="111"/>
      <c r="B95" s="116"/>
      <c r="C95" s="122"/>
      <c r="D95" s="121"/>
      <c r="E95" s="121"/>
      <c r="F95" s="121"/>
      <c r="G95" s="121"/>
      <c r="H95" s="121"/>
      <c r="I95" s="121"/>
      <c r="J95" s="121"/>
      <c r="K95" s="121"/>
      <c r="L95" s="121"/>
      <c r="M95" s="121"/>
      <c r="N95" s="121"/>
      <c r="O95" s="121"/>
      <c r="P95" s="120">
        <v>0</v>
      </c>
      <c r="Q95" s="120"/>
      <c r="R95" s="120"/>
      <c r="S95" s="120"/>
      <c r="T95" s="120"/>
      <c r="U95" s="119"/>
      <c r="V95" s="119"/>
      <c r="W95" s="119"/>
      <c r="X95" s="119"/>
      <c r="Y95" s="119"/>
      <c r="Z95" s="119"/>
      <c r="AA95" s="119"/>
      <c r="AB95" s="119"/>
      <c r="AC95" s="119"/>
      <c r="AD95" s="119"/>
      <c r="AE95" s="119"/>
      <c r="AF95" s="119"/>
      <c r="AG95" s="119"/>
      <c r="AH95" s="119"/>
      <c r="AI95" s="119"/>
      <c r="AJ95" s="119"/>
      <c r="AK95" s="119"/>
      <c r="AL95" s="119"/>
      <c r="AM95" s="118"/>
      <c r="AN95" s="116"/>
      <c r="AO95" s="114"/>
    </row>
    <row r="96" spans="1:41" ht="21.9" customHeight="1" thickBot="1">
      <c r="A96" s="111"/>
      <c r="B96" s="116"/>
      <c r="C96" s="137" t="s">
        <v>191</v>
      </c>
      <c r="D96" s="136"/>
      <c r="E96" s="136"/>
      <c r="F96" s="136"/>
      <c r="G96" s="136"/>
      <c r="H96" s="136"/>
      <c r="I96" s="136"/>
      <c r="J96" s="136"/>
      <c r="K96" s="136"/>
      <c r="L96" s="136"/>
      <c r="M96" s="136"/>
      <c r="N96" s="136"/>
      <c r="O96" s="136"/>
      <c r="P96" s="135">
        <f>SUM(P97:P101)</f>
        <v>50</v>
      </c>
      <c r="Q96" s="135"/>
      <c r="R96" s="135"/>
      <c r="S96" s="135"/>
      <c r="T96" s="135"/>
      <c r="U96" s="134"/>
      <c r="V96" s="134"/>
      <c r="W96" s="134"/>
      <c r="X96" s="134"/>
      <c r="Y96" s="134"/>
      <c r="Z96" s="134"/>
      <c r="AA96" s="134"/>
      <c r="AB96" s="134"/>
      <c r="AC96" s="134"/>
      <c r="AD96" s="134"/>
      <c r="AE96" s="134"/>
      <c r="AF96" s="134"/>
      <c r="AG96" s="134"/>
      <c r="AH96" s="134"/>
      <c r="AI96" s="134"/>
      <c r="AJ96" s="134"/>
      <c r="AK96" s="134"/>
      <c r="AL96" s="134"/>
      <c r="AM96" s="133"/>
      <c r="AN96" s="116"/>
      <c r="AO96" s="114"/>
    </row>
    <row r="97" spans="1:41" ht="18" customHeight="1">
      <c r="A97" s="111"/>
      <c r="B97" s="116"/>
      <c r="C97" s="132" t="s">
        <v>190</v>
      </c>
      <c r="D97" s="131"/>
      <c r="E97" s="131"/>
      <c r="F97" s="131"/>
      <c r="G97" s="131"/>
      <c r="H97" s="131"/>
      <c r="I97" s="131"/>
      <c r="J97" s="131"/>
      <c r="K97" s="131"/>
      <c r="L97" s="131"/>
      <c r="M97" s="131"/>
      <c r="N97" s="131"/>
      <c r="O97" s="131"/>
      <c r="P97" s="130">
        <v>0</v>
      </c>
      <c r="Q97" s="130"/>
      <c r="R97" s="130"/>
      <c r="S97" s="130"/>
      <c r="T97" s="130"/>
      <c r="U97" s="129"/>
      <c r="V97" s="129"/>
      <c r="W97" s="129"/>
      <c r="X97" s="129"/>
      <c r="Y97" s="129"/>
      <c r="Z97" s="129"/>
      <c r="AA97" s="129"/>
      <c r="AB97" s="129"/>
      <c r="AC97" s="129"/>
      <c r="AD97" s="129"/>
      <c r="AE97" s="129"/>
      <c r="AF97" s="129"/>
      <c r="AG97" s="129"/>
      <c r="AH97" s="129"/>
      <c r="AI97" s="129"/>
      <c r="AJ97" s="129"/>
      <c r="AK97" s="129"/>
      <c r="AL97" s="129"/>
      <c r="AM97" s="128"/>
      <c r="AN97" s="116"/>
      <c r="AO97" s="114"/>
    </row>
    <row r="98" spans="1:41" ht="18" customHeight="1">
      <c r="A98" s="111"/>
      <c r="B98" s="116"/>
      <c r="C98" s="127" t="s">
        <v>189</v>
      </c>
      <c r="D98" s="126"/>
      <c r="E98" s="126"/>
      <c r="F98" s="126"/>
      <c r="G98" s="126"/>
      <c r="H98" s="126"/>
      <c r="I98" s="126"/>
      <c r="J98" s="126"/>
      <c r="K98" s="126"/>
      <c r="L98" s="126"/>
      <c r="M98" s="126"/>
      <c r="N98" s="126"/>
      <c r="O98" s="126"/>
      <c r="P98" s="125">
        <v>50</v>
      </c>
      <c r="Q98" s="125"/>
      <c r="R98" s="125"/>
      <c r="S98" s="125"/>
      <c r="T98" s="125"/>
      <c r="U98" s="124"/>
      <c r="V98" s="124"/>
      <c r="W98" s="124"/>
      <c r="X98" s="124"/>
      <c r="Y98" s="124"/>
      <c r="Z98" s="124"/>
      <c r="AA98" s="124"/>
      <c r="AB98" s="124"/>
      <c r="AC98" s="124"/>
      <c r="AD98" s="124"/>
      <c r="AE98" s="124"/>
      <c r="AF98" s="124"/>
      <c r="AG98" s="124"/>
      <c r="AH98" s="124"/>
      <c r="AI98" s="124"/>
      <c r="AJ98" s="124"/>
      <c r="AK98" s="124"/>
      <c r="AL98" s="124"/>
      <c r="AM98" s="123"/>
      <c r="AN98" s="116"/>
      <c r="AO98" s="114"/>
    </row>
    <row r="99" spans="1:41" ht="18" customHeight="1">
      <c r="A99" s="111"/>
      <c r="B99" s="116"/>
      <c r="C99" s="127"/>
      <c r="D99" s="126"/>
      <c r="E99" s="126"/>
      <c r="F99" s="126"/>
      <c r="G99" s="126"/>
      <c r="H99" s="126"/>
      <c r="I99" s="126"/>
      <c r="J99" s="126"/>
      <c r="K99" s="126"/>
      <c r="L99" s="126"/>
      <c r="M99" s="126"/>
      <c r="N99" s="126"/>
      <c r="O99" s="126"/>
      <c r="P99" s="125">
        <v>0</v>
      </c>
      <c r="Q99" s="125"/>
      <c r="R99" s="125"/>
      <c r="S99" s="125"/>
      <c r="T99" s="125"/>
      <c r="U99" s="124"/>
      <c r="V99" s="124"/>
      <c r="W99" s="124"/>
      <c r="X99" s="124"/>
      <c r="Y99" s="124"/>
      <c r="Z99" s="124"/>
      <c r="AA99" s="124"/>
      <c r="AB99" s="124"/>
      <c r="AC99" s="124"/>
      <c r="AD99" s="124"/>
      <c r="AE99" s="124"/>
      <c r="AF99" s="124"/>
      <c r="AG99" s="124"/>
      <c r="AH99" s="124"/>
      <c r="AI99" s="124"/>
      <c r="AJ99" s="124"/>
      <c r="AK99" s="124"/>
      <c r="AL99" s="124"/>
      <c r="AM99" s="123"/>
      <c r="AN99" s="116"/>
      <c r="AO99" s="114"/>
    </row>
    <row r="100" spans="1:41" ht="18" customHeight="1">
      <c r="A100" s="111"/>
      <c r="B100" s="116"/>
      <c r="C100" s="127"/>
      <c r="D100" s="126"/>
      <c r="E100" s="126"/>
      <c r="F100" s="126"/>
      <c r="G100" s="126"/>
      <c r="H100" s="126"/>
      <c r="I100" s="126"/>
      <c r="J100" s="126"/>
      <c r="K100" s="126"/>
      <c r="L100" s="126"/>
      <c r="M100" s="126"/>
      <c r="N100" s="126"/>
      <c r="O100" s="126"/>
      <c r="P100" s="125">
        <v>0</v>
      </c>
      <c r="Q100" s="125"/>
      <c r="R100" s="125"/>
      <c r="S100" s="125"/>
      <c r="T100" s="125"/>
      <c r="U100" s="124"/>
      <c r="V100" s="124"/>
      <c r="W100" s="124"/>
      <c r="X100" s="124"/>
      <c r="Y100" s="124"/>
      <c r="Z100" s="124"/>
      <c r="AA100" s="124"/>
      <c r="AB100" s="124"/>
      <c r="AC100" s="124"/>
      <c r="AD100" s="124"/>
      <c r="AE100" s="124"/>
      <c r="AF100" s="124"/>
      <c r="AG100" s="124"/>
      <c r="AH100" s="124"/>
      <c r="AI100" s="124"/>
      <c r="AJ100" s="124"/>
      <c r="AK100" s="124"/>
      <c r="AL100" s="124"/>
      <c r="AM100" s="123"/>
      <c r="AN100" s="116"/>
      <c r="AO100" s="114"/>
    </row>
    <row r="101" spans="1:41" ht="18" customHeight="1" thickBot="1">
      <c r="A101" s="111"/>
      <c r="B101" s="116"/>
      <c r="C101" s="122"/>
      <c r="D101" s="121"/>
      <c r="E101" s="121"/>
      <c r="F101" s="121"/>
      <c r="G101" s="121"/>
      <c r="H101" s="121"/>
      <c r="I101" s="121"/>
      <c r="J101" s="121"/>
      <c r="K101" s="121"/>
      <c r="L101" s="121"/>
      <c r="M101" s="121"/>
      <c r="N101" s="121"/>
      <c r="O101" s="121"/>
      <c r="P101" s="120">
        <v>0</v>
      </c>
      <c r="Q101" s="120"/>
      <c r="R101" s="120"/>
      <c r="S101" s="120"/>
      <c r="T101" s="120"/>
      <c r="U101" s="119"/>
      <c r="V101" s="119"/>
      <c r="W101" s="119"/>
      <c r="X101" s="119"/>
      <c r="Y101" s="119"/>
      <c r="Z101" s="119"/>
      <c r="AA101" s="119"/>
      <c r="AB101" s="119"/>
      <c r="AC101" s="119"/>
      <c r="AD101" s="119"/>
      <c r="AE101" s="119"/>
      <c r="AF101" s="119"/>
      <c r="AG101" s="119"/>
      <c r="AH101" s="119"/>
      <c r="AI101" s="119"/>
      <c r="AJ101" s="119"/>
      <c r="AK101" s="119"/>
      <c r="AL101" s="119"/>
      <c r="AM101" s="118"/>
      <c r="AN101" s="116"/>
      <c r="AO101" s="114"/>
    </row>
    <row r="102" spans="1:41" ht="21.9" customHeight="1" thickBot="1">
      <c r="A102" s="111"/>
      <c r="B102" s="116"/>
      <c r="C102" s="137" t="s">
        <v>188</v>
      </c>
      <c r="D102" s="136"/>
      <c r="E102" s="136"/>
      <c r="F102" s="136"/>
      <c r="G102" s="136"/>
      <c r="H102" s="136"/>
      <c r="I102" s="136"/>
      <c r="J102" s="136"/>
      <c r="K102" s="136"/>
      <c r="L102" s="136"/>
      <c r="M102" s="136"/>
      <c r="N102" s="136"/>
      <c r="O102" s="136"/>
      <c r="P102" s="135">
        <f>SUM(P103:P111)</f>
        <v>50</v>
      </c>
      <c r="Q102" s="135"/>
      <c r="R102" s="135"/>
      <c r="S102" s="135"/>
      <c r="T102" s="135"/>
      <c r="U102" s="134"/>
      <c r="V102" s="134"/>
      <c r="W102" s="134"/>
      <c r="X102" s="134"/>
      <c r="Y102" s="134"/>
      <c r="Z102" s="134"/>
      <c r="AA102" s="134"/>
      <c r="AB102" s="134"/>
      <c r="AC102" s="134"/>
      <c r="AD102" s="134"/>
      <c r="AE102" s="134"/>
      <c r="AF102" s="134"/>
      <c r="AG102" s="134"/>
      <c r="AH102" s="134"/>
      <c r="AI102" s="134"/>
      <c r="AJ102" s="134"/>
      <c r="AK102" s="134"/>
      <c r="AL102" s="134"/>
      <c r="AM102" s="133"/>
      <c r="AN102" s="116"/>
      <c r="AO102" s="114"/>
    </row>
    <row r="103" spans="1:41" ht="18" customHeight="1">
      <c r="A103" s="111"/>
      <c r="B103" s="116"/>
      <c r="C103" s="132" t="s">
        <v>187</v>
      </c>
      <c r="D103" s="131"/>
      <c r="E103" s="131"/>
      <c r="F103" s="131"/>
      <c r="G103" s="131"/>
      <c r="H103" s="131"/>
      <c r="I103" s="131"/>
      <c r="J103" s="131"/>
      <c r="K103" s="131"/>
      <c r="L103" s="131"/>
      <c r="M103" s="131"/>
      <c r="N103" s="131"/>
      <c r="O103" s="131"/>
      <c r="P103" s="130">
        <v>0</v>
      </c>
      <c r="Q103" s="130"/>
      <c r="R103" s="130"/>
      <c r="S103" s="130"/>
      <c r="T103" s="130"/>
      <c r="U103" s="129"/>
      <c r="V103" s="129"/>
      <c r="W103" s="129"/>
      <c r="X103" s="129"/>
      <c r="Y103" s="129"/>
      <c r="Z103" s="129"/>
      <c r="AA103" s="129"/>
      <c r="AB103" s="129"/>
      <c r="AC103" s="129"/>
      <c r="AD103" s="129"/>
      <c r="AE103" s="129"/>
      <c r="AF103" s="129"/>
      <c r="AG103" s="129"/>
      <c r="AH103" s="129"/>
      <c r="AI103" s="129"/>
      <c r="AJ103" s="129"/>
      <c r="AK103" s="129"/>
      <c r="AL103" s="129"/>
      <c r="AM103" s="128"/>
      <c r="AN103" s="116"/>
      <c r="AO103" s="114"/>
    </row>
    <row r="104" spans="1:41" ht="18" customHeight="1">
      <c r="A104" s="111"/>
      <c r="B104" s="116"/>
      <c r="C104" s="127" t="s">
        <v>186</v>
      </c>
      <c r="D104" s="126"/>
      <c r="E104" s="126"/>
      <c r="F104" s="126"/>
      <c r="G104" s="126"/>
      <c r="H104" s="126"/>
      <c r="I104" s="126"/>
      <c r="J104" s="126"/>
      <c r="K104" s="126"/>
      <c r="L104" s="126"/>
      <c r="M104" s="126"/>
      <c r="N104" s="126"/>
      <c r="O104" s="126"/>
      <c r="P104" s="125">
        <v>0</v>
      </c>
      <c r="Q104" s="125"/>
      <c r="R104" s="125"/>
      <c r="S104" s="125"/>
      <c r="T104" s="125"/>
      <c r="U104" s="124"/>
      <c r="V104" s="124"/>
      <c r="W104" s="124"/>
      <c r="X104" s="124"/>
      <c r="Y104" s="124"/>
      <c r="Z104" s="124"/>
      <c r="AA104" s="124"/>
      <c r="AB104" s="124"/>
      <c r="AC104" s="124"/>
      <c r="AD104" s="124"/>
      <c r="AE104" s="124"/>
      <c r="AF104" s="124"/>
      <c r="AG104" s="124"/>
      <c r="AH104" s="124"/>
      <c r="AI104" s="124"/>
      <c r="AJ104" s="124"/>
      <c r="AK104" s="124"/>
      <c r="AL104" s="124"/>
      <c r="AM104" s="123"/>
      <c r="AN104" s="116"/>
      <c r="AO104" s="114"/>
    </row>
    <row r="105" spans="1:41" ht="18" customHeight="1">
      <c r="A105" s="111"/>
      <c r="B105" s="116"/>
      <c r="C105" s="127" t="s">
        <v>185</v>
      </c>
      <c r="D105" s="126"/>
      <c r="E105" s="126"/>
      <c r="F105" s="126"/>
      <c r="G105" s="126"/>
      <c r="H105" s="126"/>
      <c r="I105" s="126"/>
      <c r="J105" s="126"/>
      <c r="K105" s="126"/>
      <c r="L105" s="126"/>
      <c r="M105" s="126"/>
      <c r="N105" s="126"/>
      <c r="O105" s="126"/>
      <c r="P105" s="125">
        <v>50</v>
      </c>
      <c r="Q105" s="125"/>
      <c r="R105" s="125"/>
      <c r="S105" s="125"/>
      <c r="T105" s="125"/>
      <c r="U105" s="124"/>
      <c r="V105" s="124"/>
      <c r="W105" s="124"/>
      <c r="X105" s="124"/>
      <c r="Y105" s="124"/>
      <c r="Z105" s="124"/>
      <c r="AA105" s="124"/>
      <c r="AB105" s="124"/>
      <c r="AC105" s="124"/>
      <c r="AD105" s="124"/>
      <c r="AE105" s="124"/>
      <c r="AF105" s="124"/>
      <c r="AG105" s="124"/>
      <c r="AH105" s="124"/>
      <c r="AI105" s="124"/>
      <c r="AJ105" s="124"/>
      <c r="AK105" s="124"/>
      <c r="AL105" s="124"/>
      <c r="AM105" s="123"/>
      <c r="AN105" s="116"/>
      <c r="AO105" s="114"/>
    </row>
    <row r="106" spans="1:41" ht="18" customHeight="1">
      <c r="A106" s="111"/>
      <c r="B106" s="116"/>
      <c r="C106" s="127" t="s">
        <v>184</v>
      </c>
      <c r="D106" s="126"/>
      <c r="E106" s="126"/>
      <c r="F106" s="126"/>
      <c r="G106" s="126"/>
      <c r="H106" s="126"/>
      <c r="I106" s="126"/>
      <c r="J106" s="126"/>
      <c r="K106" s="126"/>
      <c r="L106" s="126"/>
      <c r="M106" s="126"/>
      <c r="N106" s="126"/>
      <c r="O106" s="126"/>
      <c r="P106" s="125">
        <v>0</v>
      </c>
      <c r="Q106" s="125"/>
      <c r="R106" s="125"/>
      <c r="S106" s="125"/>
      <c r="T106" s="125"/>
      <c r="U106" s="124"/>
      <c r="V106" s="124"/>
      <c r="W106" s="124"/>
      <c r="X106" s="124"/>
      <c r="Y106" s="124"/>
      <c r="Z106" s="124"/>
      <c r="AA106" s="124"/>
      <c r="AB106" s="124"/>
      <c r="AC106" s="124"/>
      <c r="AD106" s="124"/>
      <c r="AE106" s="124"/>
      <c r="AF106" s="124"/>
      <c r="AG106" s="124"/>
      <c r="AH106" s="124"/>
      <c r="AI106" s="124"/>
      <c r="AJ106" s="124"/>
      <c r="AK106" s="124"/>
      <c r="AL106" s="124"/>
      <c r="AM106" s="123"/>
      <c r="AN106" s="116"/>
      <c r="AO106" s="114"/>
    </row>
    <row r="107" spans="1:41" ht="18" customHeight="1">
      <c r="A107" s="111"/>
      <c r="B107" s="116"/>
      <c r="C107" s="127" t="s">
        <v>183</v>
      </c>
      <c r="D107" s="126"/>
      <c r="E107" s="126"/>
      <c r="F107" s="126"/>
      <c r="G107" s="126"/>
      <c r="H107" s="126"/>
      <c r="I107" s="126"/>
      <c r="J107" s="126"/>
      <c r="K107" s="126"/>
      <c r="L107" s="126"/>
      <c r="M107" s="126"/>
      <c r="N107" s="126"/>
      <c r="O107" s="126"/>
      <c r="P107" s="125">
        <v>0</v>
      </c>
      <c r="Q107" s="125"/>
      <c r="R107" s="125"/>
      <c r="S107" s="125"/>
      <c r="T107" s="125"/>
      <c r="U107" s="124"/>
      <c r="V107" s="124"/>
      <c r="W107" s="124"/>
      <c r="X107" s="124"/>
      <c r="Y107" s="124"/>
      <c r="Z107" s="124"/>
      <c r="AA107" s="124"/>
      <c r="AB107" s="124"/>
      <c r="AC107" s="124"/>
      <c r="AD107" s="124"/>
      <c r="AE107" s="124"/>
      <c r="AF107" s="124"/>
      <c r="AG107" s="124"/>
      <c r="AH107" s="124"/>
      <c r="AI107" s="124"/>
      <c r="AJ107" s="124"/>
      <c r="AK107" s="124"/>
      <c r="AL107" s="124"/>
      <c r="AM107" s="123"/>
      <c r="AN107" s="116"/>
      <c r="AO107" s="114"/>
    </row>
    <row r="108" spans="1:41" ht="18" customHeight="1">
      <c r="A108" s="111"/>
      <c r="B108" s="116"/>
      <c r="C108" s="127" t="s">
        <v>182</v>
      </c>
      <c r="D108" s="126"/>
      <c r="E108" s="126"/>
      <c r="F108" s="126"/>
      <c r="G108" s="126"/>
      <c r="H108" s="126"/>
      <c r="I108" s="126"/>
      <c r="J108" s="126"/>
      <c r="K108" s="126"/>
      <c r="L108" s="126"/>
      <c r="M108" s="126"/>
      <c r="N108" s="126"/>
      <c r="O108" s="126"/>
      <c r="P108" s="125">
        <v>0</v>
      </c>
      <c r="Q108" s="125"/>
      <c r="R108" s="125"/>
      <c r="S108" s="125"/>
      <c r="T108" s="125"/>
      <c r="U108" s="124"/>
      <c r="V108" s="124"/>
      <c r="W108" s="124"/>
      <c r="X108" s="124"/>
      <c r="Y108" s="124"/>
      <c r="Z108" s="124"/>
      <c r="AA108" s="124"/>
      <c r="AB108" s="124"/>
      <c r="AC108" s="124"/>
      <c r="AD108" s="124"/>
      <c r="AE108" s="124"/>
      <c r="AF108" s="124"/>
      <c r="AG108" s="124"/>
      <c r="AH108" s="124"/>
      <c r="AI108" s="124"/>
      <c r="AJ108" s="124"/>
      <c r="AK108" s="124"/>
      <c r="AL108" s="124"/>
      <c r="AM108" s="123"/>
      <c r="AN108" s="116"/>
      <c r="AO108" s="114"/>
    </row>
    <row r="109" spans="1:41" ht="18" customHeight="1">
      <c r="A109" s="111"/>
      <c r="B109" s="116"/>
      <c r="C109" s="127"/>
      <c r="D109" s="126"/>
      <c r="E109" s="126"/>
      <c r="F109" s="126"/>
      <c r="G109" s="126"/>
      <c r="H109" s="126"/>
      <c r="I109" s="126"/>
      <c r="J109" s="126"/>
      <c r="K109" s="126"/>
      <c r="L109" s="126"/>
      <c r="M109" s="126"/>
      <c r="N109" s="126"/>
      <c r="O109" s="126"/>
      <c r="P109" s="125">
        <v>0</v>
      </c>
      <c r="Q109" s="125"/>
      <c r="R109" s="125"/>
      <c r="S109" s="125"/>
      <c r="T109" s="125"/>
      <c r="U109" s="124"/>
      <c r="V109" s="124"/>
      <c r="W109" s="124"/>
      <c r="X109" s="124"/>
      <c r="Y109" s="124"/>
      <c r="Z109" s="124"/>
      <c r="AA109" s="124"/>
      <c r="AB109" s="124"/>
      <c r="AC109" s="124"/>
      <c r="AD109" s="124"/>
      <c r="AE109" s="124"/>
      <c r="AF109" s="124"/>
      <c r="AG109" s="124"/>
      <c r="AH109" s="124"/>
      <c r="AI109" s="124"/>
      <c r="AJ109" s="124"/>
      <c r="AK109" s="124"/>
      <c r="AL109" s="124"/>
      <c r="AM109" s="123"/>
      <c r="AN109" s="116"/>
      <c r="AO109" s="114"/>
    </row>
    <row r="110" spans="1:41" ht="18" customHeight="1">
      <c r="A110" s="111"/>
      <c r="B110" s="116"/>
      <c r="C110" s="127"/>
      <c r="D110" s="126"/>
      <c r="E110" s="126"/>
      <c r="F110" s="126"/>
      <c r="G110" s="126"/>
      <c r="H110" s="126"/>
      <c r="I110" s="126"/>
      <c r="J110" s="126"/>
      <c r="K110" s="126"/>
      <c r="L110" s="126"/>
      <c r="M110" s="126"/>
      <c r="N110" s="126"/>
      <c r="O110" s="126"/>
      <c r="P110" s="125">
        <v>0</v>
      </c>
      <c r="Q110" s="125"/>
      <c r="R110" s="125"/>
      <c r="S110" s="125"/>
      <c r="T110" s="125"/>
      <c r="U110" s="124"/>
      <c r="V110" s="124"/>
      <c r="W110" s="124"/>
      <c r="X110" s="124"/>
      <c r="Y110" s="124"/>
      <c r="Z110" s="124"/>
      <c r="AA110" s="124"/>
      <c r="AB110" s="124"/>
      <c r="AC110" s="124"/>
      <c r="AD110" s="124"/>
      <c r="AE110" s="124"/>
      <c r="AF110" s="124"/>
      <c r="AG110" s="124"/>
      <c r="AH110" s="124"/>
      <c r="AI110" s="124"/>
      <c r="AJ110" s="124"/>
      <c r="AK110" s="124"/>
      <c r="AL110" s="124"/>
      <c r="AM110" s="123"/>
      <c r="AN110" s="116"/>
      <c r="AO110" s="114"/>
    </row>
    <row r="111" spans="1:41" ht="18" customHeight="1" thickBot="1">
      <c r="A111" s="111"/>
      <c r="B111" s="116"/>
      <c r="C111" s="122"/>
      <c r="D111" s="121"/>
      <c r="E111" s="121"/>
      <c r="F111" s="121"/>
      <c r="G111" s="121"/>
      <c r="H111" s="121"/>
      <c r="I111" s="121"/>
      <c r="J111" s="121"/>
      <c r="K111" s="121"/>
      <c r="L111" s="121"/>
      <c r="M111" s="121"/>
      <c r="N111" s="121"/>
      <c r="O111" s="121"/>
      <c r="P111" s="120">
        <v>0</v>
      </c>
      <c r="Q111" s="120"/>
      <c r="R111" s="120"/>
      <c r="S111" s="120"/>
      <c r="T111" s="120"/>
      <c r="U111" s="119"/>
      <c r="V111" s="119"/>
      <c r="W111" s="119"/>
      <c r="X111" s="119"/>
      <c r="Y111" s="119"/>
      <c r="Z111" s="119"/>
      <c r="AA111" s="119"/>
      <c r="AB111" s="119"/>
      <c r="AC111" s="119"/>
      <c r="AD111" s="119"/>
      <c r="AE111" s="119"/>
      <c r="AF111" s="119"/>
      <c r="AG111" s="119"/>
      <c r="AH111" s="119"/>
      <c r="AI111" s="119"/>
      <c r="AJ111" s="119"/>
      <c r="AK111" s="119"/>
      <c r="AL111" s="119"/>
      <c r="AM111" s="118"/>
      <c r="AN111" s="116"/>
      <c r="AO111" s="114"/>
    </row>
    <row r="112" spans="1:41" ht="21.9" customHeight="1" thickBot="1">
      <c r="A112" s="111"/>
      <c r="B112" s="116"/>
      <c r="C112" s="142" t="s">
        <v>181</v>
      </c>
      <c r="D112" s="141"/>
      <c r="E112" s="141"/>
      <c r="F112" s="141"/>
      <c r="G112" s="141"/>
      <c r="H112" s="141"/>
      <c r="I112" s="141"/>
      <c r="J112" s="141"/>
      <c r="K112" s="141"/>
      <c r="L112" s="141"/>
      <c r="M112" s="141"/>
      <c r="N112" s="141"/>
      <c r="O112" s="141"/>
      <c r="P112" s="140">
        <f>SUM(P113:P120)</f>
        <v>50</v>
      </c>
      <c r="Q112" s="140"/>
      <c r="R112" s="140"/>
      <c r="S112" s="140"/>
      <c r="T112" s="140"/>
      <c r="U112" s="139"/>
      <c r="V112" s="139"/>
      <c r="W112" s="139"/>
      <c r="X112" s="139"/>
      <c r="Y112" s="139"/>
      <c r="Z112" s="139"/>
      <c r="AA112" s="139"/>
      <c r="AB112" s="139"/>
      <c r="AC112" s="139"/>
      <c r="AD112" s="139"/>
      <c r="AE112" s="139"/>
      <c r="AF112" s="139"/>
      <c r="AG112" s="139"/>
      <c r="AH112" s="139"/>
      <c r="AI112" s="139"/>
      <c r="AJ112" s="139"/>
      <c r="AK112" s="139"/>
      <c r="AL112" s="139"/>
      <c r="AM112" s="138"/>
      <c r="AN112" s="116"/>
      <c r="AO112" s="114"/>
    </row>
    <row r="113" spans="1:41" ht="18" customHeight="1">
      <c r="A113" s="111"/>
      <c r="B113" s="116"/>
      <c r="C113" s="132" t="s">
        <v>180</v>
      </c>
      <c r="D113" s="131"/>
      <c r="E113" s="131"/>
      <c r="F113" s="131"/>
      <c r="G113" s="131"/>
      <c r="H113" s="131"/>
      <c r="I113" s="131"/>
      <c r="J113" s="131"/>
      <c r="K113" s="131"/>
      <c r="L113" s="131"/>
      <c r="M113" s="131"/>
      <c r="N113" s="131"/>
      <c r="O113" s="131"/>
      <c r="P113" s="130">
        <v>0</v>
      </c>
      <c r="Q113" s="130"/>
      <c r="R113" s="130"/>
      <c r="S113" s="130"/>
      <c r="T113" s="130"/>
      <c r="U113" s="129"/>
      <c r="V113" s="129"/>
      <c r="W113" s="129"/>
      <c r="X113" s="129"/>
      <c r="Y113" s="129"/>
      <c r="Z113" s="129"/>
      <c r="AA113" s="129"/>
      <c r="AB113" s="129"/>
      <c r="AC113" s="129"/>
      <c r="AD113" s="129"/>
      <c r="AE113" s="129"/>
      <c r="AF113" s="129"/>
      <c r="AG113" s="129"/>
      <c r="AH113" s="129"/>
      <c r="AI113" s="129"/>
      <c r="AJ113" s="129"/>
      <c r="AK113" s="129"/>
      <c r="AL113" s="129"/>
      <c r="AM113" s="128"/>
      <c r="AN113" s="116"/>
      <c r="AO113" s="114"/>
    </row>
    <row r="114" spans="1:41" ht="18" customHeight="1">
      <c r="A114" s="111"/>
      <c r="B114" s="116"/>
      <c r="C114" s="127" t="s">
        <v>179</v>
      </c>
      <c r="D114" s="126"/>
      <c r="E114" s="126"/>
      <c r="F114" s="126"/>
      <c r="G114" s="126"/>
      <c r="H114" s="126"/>
      <c r="I114" s="126"/>
      <c r="J114" s="126"/>
      <c r="K114" s="126"/>
      <c r="L114" s="126"/>
      <c r="M114" s="126"/>
      <c r="N114" s="126"/>
      <c r="O114" s="126"/>
      <c r="P114" s="125">
        <v>50</v>
      </c>
      <c r="Q114" s="125"/>
      <c r="R114" s="125"/>
      <c r="S114" s="125"/>
      <c r="T114" s="125"/>
      <c r="U114" s="124"/>
      <c r="V114" s="124"/>
      <c r="W114" s="124"/>
      <c r="X114" s="124"/>
      <c r="Y114" s="124"/>
      <c r="Z114" s="124"/>
      <c r="AA114" s="124"/>
      <c r="AB114" s="124"/>
      <c r="AC114" s="124"/>
      <c r="AD114" s="124"/>
      <c r="AE114" s="124"/>
      <c r="AF114" s="124"/>
      <c r="AG114" s="124"/>
      <c r="AH114" s="124"/>
      <c r="AI114" s="124"/>
      <c r="AJ114" s="124"/>
      <c r="AK114" s="124"/>
      <c r="AL114" s="124"/>
      <c r="AM114" s="123"/>
      <c r="AN114" s="116"/>
      <c r="AO114" s="114"/>
    </row>
    <row r="115" spans="1:41" ht="18" customHeight="1">
      <c r="A115" s="111"/>
      <c r="B115" s="116"/>
      <c r="C115" s="127" t="s">
        <v>178</v>
      </c>
      <c r="D115" s="126"/>
      <c r="E115" s="126"/>
      <c r="F115" s="126"/>
      <c r="G115" s="126"/>
      <c r="H115" s="126"/>
      <c r="I115" s="126"/>
      <c r="J115" s="126"/>
      <c r="K115" s="126"/>
      <c r="L115" s="126"/>
      <c r="M115" s="126"/>
      <c r="N115" s="126"/>
      <c r="O115" s="126"/>
      <c r="P115" s="125">
        <v>0</v>
      </c>
      <c r="Q115" s="125"/>
      <c r="R115" s="125"/>
      <c r="S115" s="125"/>
      <c r="T115" s="125"/>
      <c r="U115" s="124"/>
      <c r="V115" s="124"/>
      <c r="W115" s="124"/>
      <c r="X115" s="124"/>
      <c r="Y115" s="124"/>
      <c r="Z115" s="124"/>
      <c r="AA115" s="124"/>
      <c r="AB115" s="124"/>
      <c r="AC115" s="124"/>
      <c r="AD115" s="124"/>
      <c r="AE115" s="124"/>
      <c r="AF115" s="124"/>
      <c r="AG115" s="124"/>
      <c r="AH115" s="124"/>
      <c r="AI115" s="124"/>
      <c r="AJ115" s="124"/>
      <c r="AK115" s="124"/>
      <c r="AL115" s="124"/>
      <c r="AM115" s="123"/>
      <c r="AN115" s="116"/>
      <c r="AO115" s="114"/>
    </row>
    <row r="116" spans="1:41" ht="18" customHeight="1">
      <c r="A116" s="111"/>
      <c r="B116" s="116"/>
      <c r="C116" s="127" t="s">
        <v>177</v>
      </c>
      <c r="D116" s="126"/>
      <c r="E116" s="126"/>
      <c r="F116" s="126"/>
      <c r="G116" s="126"/>
      <c r="H116" s="126"/>
      <c r="I116" s="126"/>
      <c r="J116" s="126"/>
      <c r="K116" s="126"/>
      <c r="L116" s="126"/>
      <c r="M116" s="126"/>
      <c r="N116" s="126"/>
      <c r="O116" s="126"/>
      <c r="P116" s="125">
        <v>0</v>
      </c>
      <c r="Q116" s="125"/>
      <c r="R116" s="125"/>
      <c r="S116" s="125"/>
      <c r="T116" s="125"/>
      <c r="U116" s="124"/>
      <c r="V116" s="124"/>
      <c r="W116" s="124"/>
      <c r="X116" s="124"/>
      <c r="Y116" s="124"/>
      <c r="Z116" s="124"/>
      <c r="AA116" s="124"/>
      <c r="AB116" s="124"/>
      <c r="AC116" s="124"/>
      <c r="AD116" s="124"/>
      <c r="AE116" s="124"/>
      <c r="AF116" s="124"/>
      <c r="AG116" s="124"/>
      <c r="AH116" s="124"/>
      <c r="AI116" s="124"/>
      <c r="AJ116" s="124"/>
      <c r="AK116" s="124"/>
      <c r="AL116" s="124"/>
      <c r="AM116" s="123"/>
      <c r="AN116" s="116"/>
      <c r="AO116" s="114"/>
    </row>
    <row r="117" spans="1:41" ht="18" customHeight="1">
      <c r="A117" s="111"/>
      <c r="B117" s="116"/>
      <c r="C117" s="127" t="s">
        <v>176</v>
      </c>
      <c r="D117" s="126"/>
      <c r="E117" s="126"/>
      <c r="F117" s="126"/>
      <c r="G117" s="126"/>
      <c r="H117" s="126"/>
      <c r="I117" s="126"/>
      <c r="J117" s="126"/>
      <c r="K117" s="126"/>
      <c r="L117" s="126"/>
      <c r="M117" s="126"/>
      <c r="N117" s="126"/>
      <c r="O117" s="126"/>
      <c r="P117" s="125">
        <v>0</v>
      </c>
      <c r="Q117" s="125"/>
      <c r="R117" s="125"/>
      <c r="S117" s="125"/>
      <c r="T117" s="125"/>
      <c r="U117" s="124"/>
      <c r="V117" s="124"/>
      <c r="W117" s="124"/>
      <c r="X117" s="124"/>
      <c r="Y117" s="124"/>
      <c r="Z117" s="124"/>
      <c r="AA117" s="124"/>
      <c r="AB117" s="124"/>
      <c r="AC117" s="124"/>
      <c r="AD117" s="124"/>
      <c r="AE117" s="124"/>
      <c r="AF117" s="124"/>
      <c r="AG117" s="124"/>
      <c r="AH117" s="124"/>
      <c r="AI117" s="124"/>
      <c r="AJ117" s="124"/>
      <c r="AK117" s="124"/>
      <c r="AL117" s="124"/>
      <c r="AM117" s="123"/>
      <c r="AN117" s="116"/>
      <c r="AO117" s="114"/>
    </row>
    <row r="118" spans="1:41" ht="18" customHeight="1">
      <c r="A118" s="111"/>
      <c r="B118" s="116"/>
      <c r="C118" s="127"/>
      <c r="D118" s="126"/>
      <c r="E118" s="126"/>
      <c r="F118" s="126"/>
      <c r="G118" s="126"/>
      <c r="H118" s="126"/>
      <c r="I118" s="126"/>
      <c r="J118" s="126"/>
      <c r="K118" s="126"/>
      <c r="L118" s="126"/>
      <c r="M118" s="126"/>
      <c r="N118" s="126"/>
      <c r="O118" s="126"/>
      <c r="P118" s="125">
        <v>0</v>
      </c>
      <c r="Q118" s="125"/>
      <c r="R118" s="125"/>
      <c r="S118" s="125"/>
      <c r="T118" s="125"/>
      <c r="U118" s="124"/>
      <c r="V118" s="124"/>
      <c r="W118" s="124"/>
      <c r="X118" s="124"/>
      <c r="Y118" s="124"/>
      <c r="Z118" s="124"/>
      <c r="AA118" s="124"/>
      <c r="AB118" s="124"/>
      <c r="AC118" s="124"/>
      <c r="AD118" s="124"/>
      <c r="AE118" s="124"/>
      <c r="AF118" s="124"/>
      <c r="AG118" s="124"/>
      <c r="AH118" s="124"/>
      <c r="AI118" s="124"/>
      <c r="AJ118" s="124"/>
      <c r="AK118" s="124"/>
      <c r="AL118" s="124"/>
      <c r="AM118" s="123"/>
      <c r="AN118" s="116"/>
      <c r="AO118" s="114"/>
    </row>
    <row r="119" spans="1:41" ht="18" customHeight="1">
      <c r="A119" s="111"/>
      <c r="B119" s="116"/>
      <c r="C119" s="127"/>
      <c r="D119" s="126"/>
      <c r="E119" s="126"/>
      <c r="F119" s="126"/>
      <c r="G119" s="126"/>
      <c r="H119" s="126"/>
      <c r="I119" s="126"/>
      <c r="J119" s="126"/>
      <c r="K119" s="126"/>
      <c r="L119" s="126"/>
      <c r="M119" s="126"/>
      <c r="N119" s="126"/>
      <c r="O119" s="126"/>
      <c r="P119" s="125">
        <v>0</v>
      </c>
      <c r="Q119" s="125"/>
      <c r="R119" s="125"/>
      <c r="S119" s="125"/>
      <c r="T119" s="125"/>
      <c r="U119" s="124"/>
      <c r="V119" s="124"/>
      <c r="W119" s="124"/>
      <c r="X119" s="124"/>
      <c r="Y119" s="124"/>
      <c r="Z119" s="124"/>
      <c r="AA119" s="124"/>
      <c r="AB119" s="124"/>
      <c r="AC119" s="124"/>
      <c r="AD119" s="124"/>
      <c r="AE119" s="124"/>
      <c r="AF119" s="124"/>
      <c r="AG119" s="124"/>
      <c r="AH119" s="124"/>
      <c r="AI119" s="124"/>
      <c r="AJ119" s="124"/>
      <c r="AK119" s="124"/>
      <c r="AL119" s="124"/>
      <c r="AM119" s="123"/>
      <c r="AN119" s="116"/>
      <c r="AO119" s="114"/>
    </row>
    <row r="120" spans="1:41" ht="18" customHeight="1" thickBot="1">
      <c r="A120" s="111"/>
      <c r="B120" s="116"/>
      <c r="C120" s="122"/>
      <c r="D120" s="121"/>
      <c r="E120" s="121"/>
      <c r="F120" s="121"/>
      <c r="G120" s="121"/>
      <c r="H120" s="121"/>
      <c r="I120" s="121"/>
      <c r="J120" s="121"/>
      <c r="K120" s="121"/>
      <c r="L120" s="121"/>
      <c r="M120" s="121"/>
      <c r="N120" s="121"/>
      <c r="O120" s="121"/>
      <c r="P120" s="120">
        <v>0</v>
      </c>
      <c r="Q120" s="120"/>
      <c r="R120" s="120"/>
      <c r="S120" s="120"/>
      <c r="T120" s="120"/>
      <c r="U120" s="119"/>
      <c r="V120" s="119"/>
      <c r="W120" s="119"/>
      <c r="X120" s="119"/>
      <c r="Y120" s="119"/>
      <c r="Z120" s="119"/>
      <c r="AA120" s="119"/>
      <c r="AB120" s="119"/>
      <c r="AC120" s="119"/>
      <c r="AD120" s="119"/>
      <c r="AE120" s="119"/>
      <c r="AF120" s="119"/>
      <c r="AG120" s="119"/>
      <c r="AH120" s="119"/>
      <c r="AI120" s="119"/>
      <c r="AJ120" s="119"/>
      <c r="AK120" s="119"/>
      <c r="AL120" s="119"/>
      <c r="AM120" s="118"/>
      <c r="AN120" s="116"/>
      <c r="AO120" s="114"/>
    </row>
    <row r="121" spans="1:41" ht="21.9" customHeight="1" thickBot="1">
      <c r="A121" s="111"/>
      <c r="B121" s="116"/>
      <c r="C121" s="137" t="s">
        <v>148</v>
      </c>
      <c r="D121" s="136"/>
      <c r="E121" s="136"/>
      <c r="F121" s="136"/>
      <c r="G121" s="136"/>
      <c r="H121" s="136"/>
      <c r="I121" s="136"/>
      <c r="J121" s="136"/>
      <c r="K121" s="136"/>
      <c r="L121" s="136"/>
      <c r="M121" s="136"/>
      <c r="N121" s="136"/>
      <c r="O121" s="136"/>
      <c r="P121" s="135">
        <f>SUM(P122:P130)</f>
        <v>50</v>
      </c>
      <c r="Q121" s="135"/>
      <c r="R121" s="135"/>
      <c r="S121" s="135"/>
      <c r="T121" s="135"/>
      <c r="U121" s="134"/>
      <c r="V121" s="134"/>
      <c r="W121" s="134"/>
      <c r="X121" s="134"/>
      <c r="Y121" s="134"/>
      <c r="Z121" s="134"/>
      <c r="AA121" s="134"/>
      <c r="AB121" s="134"/>
      <c r="AC121" s="134"/>
      <c r="AD121" s="134"/>
      <c r="AE121" s="134"/>
      <c r="AF121" s="134"/>
      <c r="AG121" s="134"/>
      <c r="AH121" s="134"/>
      <c r="AI121" s="134"/>
      <c r="AJ121" s="134"/>
      <c r="AK121" s="134"/>
      <c r="AL121" s="134"/>
      <c r="AM121" s="133"/>
      <c r="AN121" s="116"/>
      <c r="AO121" s="114"/>
    </row>
    <row r="122" spans="1:41" ht="18" customHeight="1">
      <c r="A122" s="111"/>
      <c r="B122" s="116"/>
      <c r="C122" s="132"/>
      <c r="D122" s="131"/>
      <c r="E122" s="131"/>
      <c r="F122" s="131"/>
      <c r="G122" s="131"/>
      <c r="H122" s="131"/>
      <c r="I122" s="131"/>
      <c r="J122" s="131"/>
      <c r="K122" s="131"/>
      <c r="L122" s="131"/>
      <c r="M122" s="131"/>
      <c r="N122" s="131"/>
      <c r="O122" s="131"/>
      <c r="P122" s="130">
        <v>0</v>
      </c>
      <c r="Q122" s="130"/>
      <c r="R122" s="130"/>
      <c r="S122" s="130"/>
      <c r="T122" s="130"/>
      <c r="U122" s="129"/>
      <c r="V122" s="129"/>
      <c r="W122" s="129"/>
      <c r="X122" s="129"/>
      <c r="Y122" s="129"/>
      <c r="Z122" s="129"/>
      <c r="AA122" s="129"/>
      <c r="AB122" s="129"/>
      <c r="AC122" s="129"/>
      <c r="AD122" s="129"/>
      <c r="AE122" s="129"/>
      <c r="AF122" s="129"/>
      <c r="AG122" s="129"/>
      <c r="AH122" s="129"/>
      <c r="AI122" s="129"/>
      <c r="AJ122" s="129"/>
      <c r="AK122" s="129"/>
      <c r="AL122" s="129"/>
      <c r="AM122" s="128"/>
      <c r="AN122" s="116"/>
      <c r="AO122" s="114"/>
    </row>
    <row r="123" spans="1:41" ht="18" customHeight="1">
      <c r="A123" s="111"/>
      <c r="B123" s="116"/>
      <c r="C123" s="127"/>
      <c r="D123" s="126"/>
      <c r="E123" s="126"/>
      <c r="F123" s="126"/>
      <c r="G123" s="126"/>
      <c r="H123" s="126"/>
      <c r="I123" s="126"/>
      <c r="J123" s="126"/>
      <c r="K123" s="126"/>
      <c r="L123" s="126"/>
      <c r="M123" s="126"/>
      <c r="N123" s="126"/>
      <c r="O123" s="126"/>
      <c r="P123" s="125">
        <v>50</v>
      </c>
      <c r="Q123" s="125"/>
      <c r="R123" s="125"/>
      <c r="S123" s="125"/>
      <c r="T123" s="125"/>
      <c r="U123" s="124"/>
      <c r="V123" s="124"/>
      <c r="W123" s="124"/>
      <c r="X123" s="124"/>
      <c r="Y123" s="124"/>
      <c r="Z123" s="124"/>
      <c r="AA123" s="124"/>
      <c r="AB123" s="124"/>
      <c r="AC123" s="124"/>
      <c r="AD123" s="124"/>
      <c r="AE123" s="124"/>
      <c r="AF123" s="124"/>
      <c r="AG123" s="124"/>
      <c r="AH123" s="124"/>
      <c r="AI123" s="124"/>
      <c r="AJ123" s="124"/>
      <c r="AK123" s="124"/>
      <c r="AL123" s="124"/>
      <c r="AM123" s="123"/>
      <c r="AN123" s="116"/>
      <c r="AO123" s="114"/>
    </row>
    <row r="124" spans="1:41" ht="18" customHeight="1">
      <c r="A124" s="111"/>
      <c r="B124" s="116"/>
      <c r="C124" s="127"/>
      <c r="D124" s="126"/>
      <c r="E124" s="126"/>
      <c r="F124" s="126"/>
      <c r="G124" s="126"/>
      <c r="H124" s="126"/>
      <c r="I124" s="126"/>
      <c r="J124" s="126"/>
      <c r="K124" s="126"/>
      <c r="L124" s="126"/>
      <c r="M124" s="126"/>
      <c r="N124" s="126"/>
      <c r="O124" s="126"/>
      <c r="P124" s="125">
        <v>0</v>
      </c>
      <c r="Q124" s="125"/>
      <c r="R124" s="125"/>
      <c r="S124" s="125"/>
      <c r="T124" s="125"/>
      <c r="U124" s="124"/>
      <c r="V124" s="124"/>
      <c r="W124" s="124"/>
      <c r="X124" s="124"/>
      <c r="Y124" s="124"/>
      <c r="Z124" s="124"/>
      <c r="AA124" s="124"/>
      <c r="AB124" s="124"/>
      <c r="AC124" s="124"/>
      <c r="AD124" s="124"/>
      <c r="AE124" s="124"/>
      <c r="AF124" s="124"/>
      <c r="AG124" s="124"/>
      <c r="AH124" s="124"/>
      <c r="AI124" s="124"/>
      <c r="AJ124" s="124"/>
      <c r="AK124" s="124"/>
      <c r="AL124" s="124"/>
      <c r="AM124" s="123"/>
      <c r="AN124" s="116"/>
      <c r="AO124" s="114"/>
    </row>
    <row r="125" spans="1:41" ht="18" customHeight="1">
      <c r="A125" s="111"/>
      <c r="B125" s="116"/>
      <c r="C125" s="127"/>
      <c r="D125" s="126"/>
      <c r="E125" s="126"/>
      <c r="F125" s="126"/>
      <c r="G125" s="126"/>
      <c r="H125" s="126"/>
      <c r="I125" s="126"/>
      <c r="J125" s="126"/>
      <c r="K125" s="126"/>
      <c r="L125" s="126"/>
      <c r="M125" s="126"/>
      <c r="N125" s="126"/>
      <c r="O125" s="126"/>
      <c r="P125" s="125">
        <v>0</v>
      </c>
      <c r="Q125" s="125"/>
      <c r="R125" s="125"/>
      <c r="S125" s="125"/>
      <c r="T125" s="125"/>
      <c r="U125" s="124"/>
      <c r="V125" s="124"/>
      <c r="W125" s="124"/>
      <c r="X125" s="124"/>
      <c r="Y125" s="124"/>
      <c r="Z125" s="124"/>
      <c r="AA125" s="124"/>
      <c r="AB125" s="124"/>
      <c r="AC125" s="124"/>
      <c r="AD125" s="124"/>
      <c r="AE125" s="124"/>
      <c r="AF125" s="124"/>
      <c r="AG125" s="124"/>
      <c r="AH125" s="124"/>
      <c r="AI125" s="124"/>
      <c r="AJ125" s="124"/>
      <c r="AK125" s="124"/>
      <c r="AL125" s="124"/>
      <c r="AM125" s="123"/>
      <c r="AN125" s="116"/>
      <c r="AO125" s="114"/>
    </row>
    <row r="126" spans="1:41" ht="18" customHeight="1">
      <c r="A126" s="111"/>
      <c r="B126" s="116"/>
      <c r="C126" s="127"/>
      <c r="D126" s="126"/>
      <c r="E126" s="126"/>
      <c r="F126" s="126"/>
      <c r="G126" s="126"/>
      <c r="H126" s="126"/>
      <c r="I126" s="126"/>
      <c r="J126" s="126"/>
      <c r="K126" s="126"/>
      <c r="L126" s="126"/>
      <c r="M126" s="126"/>
      <c r="N126" s="126"/>
      <c r="O126" s="126"/>
      <c r="P126" s="125">
        <v>0</v>
      </c>
      <c r="Q126" s="125"/>
      <c r="R126" s="125"/>
      <c r="S126" s="125"/>
      <c r="T126" s="125"/>
      <c r="U126" s="124"/>
      <c r="V126" s="124"/>
      <c r="W126" s="124"/>
      <c r="X126" s="124"/>
      <c r="Y126" s="124"/>
      <c r="Z126" s="124"/>
      <c r="AA126" s="124"/>
      <c r="AB126" s="124"/>
      <c r="AC126" s="124"/>
      <c r="AD126" s="124"/>
      <c r="AE126" s="124"/>
      <c r="AF126" s="124"/>
      <c r="AG126" s="124"/>
      <c r="AH126" s="124"/>
      <c r="AI126" s="124"/>
      <c r="AJ126" s="124"/>
      <c r="AK126" s="124"/>
      <c r="AL126" s="124"/>
      <c r="AM126" s="123"/>
      <c r="AN126" s="116"/>
      <c r="AO126" s="114"/>
    </row>
    <row r="127" spans="1:41" ht="18" customHeight="1">
      <c r="A127" s="111"/>
      <c r="B127" s="116"/>
      <c r="C127" s="127"/>
      <c r="D127" s="126"/>
      <c r="E127" s="126"/>
      <c r="F127" s="126"/>
      <c r="G127" s="126"/>
      <c r="H127" s="126"/>
      <c r="I127" s="126"/>
      <c r="J127" s="126"/>
      <c r="K127" s="126"/>
      <c r="L127" s="126"/>
      <c r="M127" s="126"/>
      <c r="N127" s="126"/>
      <c r="O127" s="126"/>
      <c r="P127" s="125">
        <v>0</v>
      </c>
      <c r="Q127" s="125"/>
      <c r="R127" s="125"/>
      <c r="S127" s="125"/>
      <c r="T127" s="125"/>
      <c r="U127" s="124"/>
      <c r="V127" s="124"/>
      <c r="W127" s="124"/>
      <c r="X127" s="124"/>
      <c r="Y127" s="124"/>
      <c r="Z127" s="124"/>
      <c r="AA127" s="124"/>
      <c r="AB127" s="124"/>
      <c r="AC127" s="124"/>
      <c r="AD127" s="124"/>
      <c r="AE127" s="124"/>
      <c r="AF127" s="124"/>
      <c r="AG127" s="124"/>
      <c r="AH127" s="124"/>
      <c r="AI127" s="124"/>
      <c r="AJ127" s="124"/>
      <c r="AK127" s="124"/>
      <c r="AL127" s="124"/>
      <c r="AM127" s="123"/>
      <c r="AN127" s="116"/>
      <c r="AO127" s="114"/>
    </row>
    <row r="128" spans="1:41" ht="18" customHeight="1">
      <c r="A128" s="111"/>
      <c r="B128" s="116"/>
      <c r="C128" s="127"/>
      <c r="D128" s="126"/>
      <c r="E128" s="126"/>
      <c r="F128" s="126"/>
      <c r="G128" s="126"/>
      <c r="H128" s="126"/>
      <c r="I128" s="126"/>
      <c r="J128" s="126"/>
      <c r="K128" s="126"/>
      <c r="L128" s="126"/>
      <c r="M128" s="126"/>
      <c r="N128" s="126"/>
      <c r="O128" s="126"/>
      <c r="P128" s="125">
        <v>0</v>
      </c>
      <c r="Q128" s="125"/>
      <c r="R128" s="125"/>
      <c r="S128" s="125"/>
      <c r="T128" s="125"/>
      <c r="U128" s="124"/>
      <c r="V128" s="124"/>
      <c r="W128" s="124"/>
      <c r="X128" s="124"/>
      <c r="Y128" s="124"/>
      <c r="Z128" s="124"/>
      <c r="AA128" s="124"/>
      <c r="AB128" s="124"/>
      <c r="AC128" s="124"/>
      <c r="AD128" s="124"/>
      <c r="AE128" s="124"/>
      <c r="AF128" s="124"/>
      <c r="AG128" s="124"/>
      <c r="AH128" s="124"/>
      <c r="AI128" s="124"/>
      <c r="AJ128" s="124"/>
      <c r="AK128" s="124"/>
      <c r="AL128" s="124"/>
      <c r="AM128" s="123"/>
      <c r="AN128" s="116"/>
      <c r="AO128" s="114"/>
    </row>
    <row r="129" spans="1:41" ht="18" customHeight="1">
      <c r="A129" s="111"/>
      <c r="B129" s="116"/>
      <c r="C129" s="127"/>
      <c r="D129" s="126"/>
      <c r="E129" s="126"/>
      <c r="F129" s="126"/>
      <c r="G129" s="126"/>
      <c r="H129" s="126"/>
      <c r="I129" s="126"/>
      <c r="J129" s="126"/>
      <c r="K129" s="126"/>
      <c r="L129" s="126"/>
      <c r="M129" s="126"/>
      <c r="N129" s="126"/>
      <c r="O129" s="126"/>
      <c r="P129" s="125">
        <v>0</v>
      </c>
      <c r="Q129" s="125"/>
      <c r="R129" s="125"/>
      <c r="S129" s="125"/>
      <c r="T129" s="125"/>
      <c r="U129" s="124"/>
      <c r="V129" s="124"/>
      <c r="W129" s="124"/>
      <c r="X129" s="124"/>
      <c r="Y129" s="124"/>
      <c r="Z129" s="124"/>
      <c r="AA129" s="124"/>
      <c r="AB129" s="124"/>
      <c r="AC129" s="124"/>
      <c r="AD129" s="124"/>
      <c r="AE129" s="124"/>
      <c r="AF129" s="124"/>
      <c r="AG129" s="124"/>
      <c r="AH129" s="124"/>
      <c r="AI129" s="124"/>
      <c r="AJ129" s="124"/>
      <c r="AK129" s="124"/>
      <c r="AL129" s="124"/>
      <c r="AM129" s="123"/>
      <c r="AN129" s="116"/>
      <c r="AO129" s="114"/>
    </row>
    <row r="130" spans="1:41" ht="18" customHeight="1" thickBot="1">
      <c r="A130" s="111"/>
      <c r="B130" s="116"/>
      <c r="C130" s="122"/>
      <c r="D130" s="121"/>
      <c r="E130" s="121"/>
      <c r="F130" s="121"/>
      <c r="G130" s="121"/>
      <c r="H130" s="121"/>
      <c r="I130" s="121"/>
      <c r="J130" s="121"/>
      <c r="K130" s="121"/>
      <c r="L130" s="121"/>
      <c r="M130" s="121"/>
      <c r="N130" s="121"/>
      <c r="O130" s="121"/>
      <c r="P130" s="120">
        <v>0</v>
      </c>
      <c r="Q130" s="120"/>
      <c r="R130" s="120"/>
      <c r="S130" s="120"/>
      <c r="T130" s="120"/>
      <c r="U130" s="119"/>
      <c r="V130" s="119"/>
      <c r="W130" s="119"/>
      <c r="X130" s="119"/>
      <c r="Y130" s="119"/>
      <c r="Z130" s="119"/>
      <c r="AA130" s="119"/>
      <c r="AB130" s="119"/>
      <c r="AC130" s="119"/>
      <c r="AD130" s="119"/>
      <c r="AE130" s="119"/>
      <c r="AF130" s="119"/>
      <c r="AG130" s="119"/>
      <c r="AH130" s="119"/>
      <c r="AI130" s="119"/>
      <c r="AJ130" s="119"/>
      <c r="AK130" s="119"/>
      <c r="AL130" s="119"/>
      <c r="AM130" s="118"/>
      <c r="AN130" s="116"/>
      <c r="AO130" s="114"/>
    </row>
    <row r="131" spans="1:41" ht="20.149999999999999" customHeight="1">
      <c r="A131" s="111"/>
      <c r="B131" s="116"/>
      <c r="C131" s="117"/>
      <c r="D131" s="116"/>
      <c r="E131" s="116"/>
      <c r="F131" s="116"/>
      <c r="G131" s="116"/>
      <c r="H131" s="116"/>
      <c r="I131" s="116"/>
      <c r="J131" s="116"/>
      <c r="K131" s="116"/>
      <c r="L131" s="116"/>
      <c r="M131" s="116"/>
      <c r="N131" s="116"/>
      <c r="O131" s="116"/>
      <c r="P131" s="116"/>
      <c r="Q131" s="116"/>
      <c r="R131" s="116"/>
      <c r="S131" s="116"/>
      <c r="T131" s="116"/>
      <c r="U131" s="116"/>
      <c r="V131" s="116"/>
      <c r="W131" s="116"/>
      <c r="X131" s="116"/>
      <c r="Y131" s="116"/>
      <c r="Z131" s="116"/>
      <c r="AA131" s="116"/>
      <c r="AB131" s="116"/>
      <c r="AC131" s="116"/>
      <c r="AD131" s="116"/>
      <c r="AE131" s="116"/>
      <c r="AF131" s="116"/>
      <c r="AG131" s="116"/>
      <c r="AH131" s="116"/>
      <c r="AI131" s="116"/>
      <c r="AJ131" s="116"/>
      <c r="AK131" s="116"/>
      <c r="AL131" s="116"/>
      <c r="AM131" s="116"/>
      <c r="AN131" s="116"/>
      <c r="AO131" s="114"/>
    </row>
    <row r="132" spans="1:41" ht="18" customHeight="1">
      <c r="B132" s="114"/>
      <c r="C132" s="115"/>
      <c r="D132" s="114"/>
      <c r="E132" s="114"/>
      <c r="F132" s="114"/>
      <c r="G132" s="114"/>
      <c r="H132" s="114"/>
      <c r="I132" s="114"/>
      <c r="J132" s="114"/>
      <c r="K132" s="114"/>
      <c r="L132" s="114"/>
      <c r="M132" s="114"/>
      <c r="N132" s="114"/>
      <c r="O132" s="114"/>
      <c r="P132" s="114"/>
      <c r="Q132" s="114"/>
      <c r="R132" s="114"/>
      <c r="S132" s="114"/>
      <c r="T132" s="114"/>
      <c r="U132" s="114"/>
      <c r="V132" s="114"/>
      <c r="W132" s="114"/>
      <c r="X132" s="114"/>
      <c r="Y132" s="114"/>
      <c r="Z132" s="114"/>
      <c r="AA132" s="114"/>
      <c r="AB132" s="114"/>
      <c r="AC132" s="114"/>
      <c r="AD132" s="114"/>
      <c r="AE132" s="114"/>
      <c r="AF132" s="114"/>
      <c r="AG132" s="114"/>
      <c r="AH132" s="114"/>
      <c r="AI132" s="114"/>
      <c r="AJ132" s="114"/>
      <c r="AK132" s="114"/>
      <c r="AL132" s="114"/>
      <c r="AM132" s="114"/>
      <c r="AN132" s="114"/>
      <c r="AO132" s="114"/>
    </row>
    <row r="133" spans="1:41" ht="18" customHeight="1">
      <c r="B133" s="114"/>
      <c r="C133" s="115"/>
      <c r="D133" s="114"/>
      <c r="E133" s="114"/>
      <c r="F133" s="114"/>
      <c r="G133" s="114"/>
      <c r="H133" s="114"/>
      <c r="I133" s="114"/>
      <c r="J133" s="114"/>
      <c r="K133" s="114"/>
      <c r="L133" s="114"/>
      <c r="M133" s="114"/>
      <c r="N133" s="114"/>
      <c r="O133" s="114"/>
      <c r="P133" s="114"/>
      <c r="Q133" s="114"/>
      <c r="R133" s="114"/>
      <c r="S133" s="114"/>
      <c r="T133" s="114"/>
      <c r="U133" s="114"/>
      <c r="V133" s="114"/>
      <c r="W133" s="114"/>
      <c r="X133" s="114"/>
      <c r="Y133" s="114"/>
      <c r="Z133" s="114"/>
      <c r="AA133" s="114"/>
      <c r="AB133" s="114"/>
      <c r="AC133" s="114"/>
      <c r="AD133" s="114"/>
      <c r="AE133" s="114"/>
      <c r="AF133" s="114"/>
      <c r="AG133" s="114"/>
      <c r="AH133" s="114"/>
      <c r="AI133" s="114"/>
      <c r="AJ133" s="114"/>
      <c r="AK133" s="114"/>
      <c r="AL133" s="114"/>
      <c r="AM133" s="114"/>
      <c r="AN133" s="114"/>
      <c r="AO133" s="114"/>
    </row>
    <row r="134" spans="1:41" ht="18" customHeight="1">
      <c r="B134" s="114"/>
      <c r="C134" s="115"/>
      <c r="D134" s="114"/>
      <c r="E134" s="114"/>
      <c r="F134" s="114"/>
      <c r="G134" s="114"/>
      <c r="H134" s="114"/>
      <c r="I134" s="114"/>
      <c r="J134" s="114"/>
      <c r="K134" s="114"/>
      <c r="L134" s="114"/>
      <c r="M134" s="114"/>
      <c r="N134" s="114"/>
      <c r="O134" s="114"/>
      <c r="P134" s="114"/>
      <c r="Q134" s="114"/>
      <c r="R134" s="114"/>
      <c r="S134" s="114"/>
      <c r="T134" s="114"/>
      <c r="U134" s="114"/>
      <c r="V134" s="114"/>
      <c r="W134" s="114"/>
      <c r="X134" s="114"/>
      <c r="Y134" s="114"/>
      <c r="Z134" s="114"/>
      <c r="AA134" s="114"/>
      <c r="AB134" s="114"/>
      <c r="AC134" s="114"/>
      <c r="AD134" s="114"/>
      <c r="AE134" s="114"/>
      <c r="AF134" s="114"/>
      <c r="AG134" s="114"/>
      <c r="AH134" s="114"/>
      <c r="AI134" s="114"/>
      <c r="AJ134" s="114"/>
      <c r="AK134" s="114"/>
      <c r="AL134" s="114"/>
      <c r="AM134" s="114"/>
      <c r="AN134" s="114"/>
      <c r="AO134" s="114"/>
    </row>
  </sheetData>
  <sheetProtection selectLockedCells="1"/>
  <mergeCells count="368">
    <mergeCell ref="T46:Z47"/>
    <mergeCell ref="O39:S39"/>
    <mergeCell ref="O40:S40"/>
    <mergeCell ref="O41:S41"/>
    <mergeCell ref="C46:I46"/>
    <mergeCell ref="C47:I47"/>
    <mergeCell ref="O45:S45"/>
    <mergeCell ref="O46:S46"/>
    <mergeCell ref="O47:S47"/>
    <mergeCell ref="T39:Z39"/>
    <mergeCell ref="T40:Z41"/>
    <mergeCell ref="T42:Z42"/>
    <mergeCell ref="T43:Z44"/>
    <mergeCell ref="T45:Z45"/>
    <mergeCell ref="J45:N45"/>
    <mergeCell ref="J46:N46"/>
    <mergeCell ref="J47:N47"/>
    <mergeCell ref="C39:I39"/>
    <mergeCell ref="C40:I40"/>
    <mergeCell ref="C41:I41"/>
    <mergeCell ref="C42:I42"/>
    <mergeCell ref="C43:I43"/>
    <mergeCell ref="C44:I44"/>
    <mergeCell ref="C45:I45"/>
    <mergeCell ref="J39:N39"/>
    <mergeCell ref="J40:N40"/>
    <mergeCell ref="J41:N41"/>
    <mergeCell ref="J42:N42"/>
    <mergeCell ref="J43:N43"/>
    <mergeCell ref="J44:N44"/>
    <mergeCell ref="C125:O125"/>
    <mergeCell ref="C126:O126"/>
    <mergeCell ref="C127:O127"/>
    <mergeCell ref="C128:O128"/>
    <mergeCell ref="C129:O129"/>
    <mergeCell ref="C130:O130"/>
    <mergeCell ref="C119:O119"/>
    <mergeCell ref="C120:O120"/>
    <mergeCell ref="C121:O121"/>
    <mergeCell ref="C122:O122"/>
    <mergeCell ref="C123:O123"/>
    <mergeCell ref="C124:O124"/>
    <mergeCell ref="C113:O113"/>
    <mergeCell ref="C114:O114"/>
    <mergeCell ref="C115:O115"/>
    <mergeCell ref="C116:O116"/>
    <mergeCell ref="C117:O117"/>
    <mergeCell ref="C118:O118"/>
    <mergeCell ref="C62:O62"/>
    <mergeCell ref="C63:O63"/>
    <mergeCell ref="C64:O64"/>
    <mergeCell ref="C65:O65"/>
    <mergeCell ref="C66:O66"/>
    <mergeCell ref="C67:O67"/>
    <mergeCell ref="C56:O56"/>
    <mergeCell ref="C57:O57"/>
    <mergeCell ref="C58:O58"/>
    <mergeCell ref="C59:O59"/>
    <mergeCell ref="C60:O60"/>
    <mergeCell ref="C61:O61"/>
    <mergeCell ref="U128:AM128"/>
    <mergeCell ref="U129:AM129"/>
    <mergeCell ref="U130:AM130"/>
    <mergeCell ref="C49:O49"/>
    <mergeCell ref="C50:O50"/>
    <mergeCell ref="C51:O51"/>
    <mergeCell ref="C52:O52"/>
    <mergeCell ref="C53:O53"/>
    <mergeCell ref="C54:O54"/>
    <mergeCell ref="C55:O55"/>
    <mergeCell ref="U122:AM122"/>
    <mergeCell ref="U123:AM123"/>
    <mergeCell ref="U124:AM124"/>
    <mergeCell ref="U125:AM125"/>
    <mergeCell ref="U126:AM126"/>
    <mergeCell ref="U127:AM127"/>
    <mergeCell ref="U116:AM116"/>
    <mergeCell ref="U117:AM117"/>
    <mergeCell ref="U118:AM118"/>
    <mergeCell ref="U119:AM119"/>
    <mergeCell ref="U120:AM120"/>
    <mergeCell ref="U121:AM121"/>
    <mergeCell ref="U110:AM110"/>
    <mergeCell ref="U111:AM111"/>
    <mergeCell ref="U112:AM112"/>
    <mergeCell ref="U113:AM113"/>
    <mergeCell ref="U114:AM114"/>
    <mergeCell ref="U115:AM115"/>
    <mergeCell ref="U104:AM104"/>
    <mergeCell ref="U105:AM105"/>
    <mergeCell ref="U106:AM106"/>
    <mergeCell ref="U107:AM107"/>
    <mergeCell ref="U108:AM108"/>
    <mergeCell ref="U109:AM109"/>
    <mergeCell ref="U98:AM98"/>
    <mergeCell ref="U99:AM99"/>
    <mergeCell ref="U100:AM100"/>
    <mergeCell ref="U101:AM101"/>
    <mergeCell ref="U102:AM102"/>
    <mergeCell ref="U103:AM103"/>
    <mergeCell ref="U92:AM92"/>
    <mergeCell ref="U93:AM93"/>
    <mergeCell ref="U94:AM94"/>
    <mergeCell ref="U95:AM95"/>
    <mergeCell ref="U96:AM96"/>
    <mergeCell ref="U97:AM97"/>
    <mergeCell ref="U86:AM86"/>
    <mergeCell ref="U87:AM87"/>
    <mergeCell ref="U88:AM88"/>
    <mergeCell ref="U89:AM89"/>
    <mergeCell ref="U90:AM90"/>
    <mergeCell ref="U91:AM91"/>
    <mergeCell ref="U80:AM80"/>
    <mergeCell ref="U81:AM81"/>
    <mergeCell ref="U82:AM82"/>
    <mergeCell ref="U83:AM83"/>
    <mergeCell ref="U84:AM84"/>
    <mergeCell ref="U85:AM85"/>
    <mergeCell ref="U74:AM74"/>
    <mergeCell ref="U75:AM75"/>
    <mergeCell ref="U76:AM76"/>
    <mergeCell ref="U77:AM77"/>
    <mergeCell ref="U78:AM78"/>
    <mergeCell ref="U79:AM79"/>
    <mergeCell ref="U68:AM68"/>
    <mergeCell ref="U69:AM69"/>
    <mergeCell ref="U70:AM70"/>
    <mergeCell ref="U71:AM71"/>
    <mergeCell ref="U72:AM72"/>
    <mergeCell ref="U73:AM73"/>
    <mergeCell ref="U62:AM62"/>
    <mergeCell ref="U63:AM63"/>
    <mergeCell ref="U64:AM64"/>
    <mergeCell ref="U65:AM65"/>
    <mergeCell ref="U66:AM66"/>
    <mergeCell ref="U67:AM67"/>
    <mergeCell ref="U56:AM56"/>
    <mergeCell ref="U57:AM57"/>
    <mergeCell ref="U58:AM58"/>
    <mergeCell ref="U59:AM59"/>
    <mergeCell ref="U60:AM60"/>
    <mergeCell ref="U61:AM61"/>
    <mergeCell ref="P128:T128"/>
    <mergeCell ref="P129:T129"/>
    <mergeCell ref="P130:T130"/>
    <mergeCell ref="U49:AM49"/>
    <mergeCell ref="U50:AM50"/>
    <mergeCell ref="U51:AM51"/>
    <mergeCell ref="U52:AM52"/>
    <mergeCell ref="U53:AM53"/>
    <mergeCell ref="U54:AM54"/>
    <mergeCell ref="U55:AM55"/>
    <mergeCell ref="P122:T122"/>
    <mergeCell ref="P123:T123"/>
    <mergeCell ref="P124:T124"/>
    <mergeCell ref="P125:T125"/>
    <mergeCell ref="P126:T126"/>
    <mergeCell ref="P127:T127"/>
    <mergeCell ref="P116:T116"/>
    <mergeCell ref="P117:T117"/>
    <mergeCell ref="P118:T118"/>
    <mergeCell ref="P119:T119"/>
    <mergeCell ref="P120:T120"/>
    <mergeCell ref="P121:T121"/>
    <mergeCell ref="P110:T110"/>
    <mergeCell ref="P111:T111"/>
    <mergeCell ref="P112:T112"/>
    <mergeCell ref="P113:T113"/>
    <mergeCell ref="P114:T114"/>
    <mergeCell ref="P115:T115"/>
    <mergeCell ref="P104:T104"/>
    <mergeCell ref="P105:T105"/>
    <mergeCell ref="P106:T106"/>
    <mergeCell ref="P107:T107"/>
    <mergeCell ref="P108:T108"/>
    <mergeCell ref="P109:T109"/>
    <mergeCell ref="P98:T98"/>
    <mergeCell ref="P99:T99"/>
    <mergeCell ref="P100:T100"/>
    <mergeCell ref="P101:T101"/>
    <mergeCell ref="P102:T102"/>
    <mergeCell ref="P103:T103"/>
    <mergeCell ref="P92:T92"/>
    <mergeCell ref="P93:T93"/>
    <mergeCell ref="P94:T94"/>
    <mergeCell ref="P95:T95"/>
    <mergeCell ref="P96:T96"/>
    <mergeCell ref="P97:T97"/>
    <mergeCell ref="P86:T86"/>
    <mergeCell ref="P87:T87"/>
    <mergeCell ref="P88:T88"/>
    <mergeCell ref="P89:T89"/>
    <mergeCell ref="P90:T90"/>
    <mergeCell ref="P91:T91"/>
    <mergeCell ref="P80:T80"/>
    <mergeCell ref="P81:T81"/>
    <mergeCell ref="P82:T82"/>
    <mergeCell ref="P83:T83"/>
    <mergeCell ref="P84:T84"/>
    <mergeCell ref="P85:T85"/>
    <mergeCell ref="P74:T74"/>
    <mergeCell ref="P75:T75"/>
    <mergeCell ref="P76:T76"/>
    <mergeCell ref="P77:T77"/>
    <mergeCell ref="P78:T78"/>
    <mergeCell ref="P79:T79"/>
    <mergeCell ref="P68:T68"/>
    <mergeCell ref="P69:T69"/>
    <mergeCell ref="P70:T70"/>
    <mergeCell ref="P71:T71"/>
    <mergeCell ref="P72:T72"/>
    <mergeCell ref="P73:T73"/>
    <mergeCell ref="P53:T53"/>
    <mergeCell ref="P54:T54"/>
    <mergeCell ref="P55:T55"/>
    <mergeCell ref="P56:T56"/>
    <mergeCell ref="P57:T57"/>
    <mergeCell ref="P67:T67"/>
    <mergeCell ref="C112:O112"/>
    <mergeCell ref="P58:T58"/>
    <mergeCell ref="P59:T59"/>
    <mergeCell ref="P60:T60"/>
    <mergeCell ref="P61:T61"/>
    <mergeCell ref="P62:T62"/>
    <mergeCell ref="P63:T63"/>
    <mergeCell ref="P64:T64"/>
    <mergeCell ref="P65:T65"/>
    <mergeCell ref="P66:T66"/>
    <mergeCell ref="C106:O106"/>
    <mergeCell ref="C107:O107"/>
    <mergeCell ref="C108:O108"/>
    <mergeCell ref="C109:O109"/>
    <mergeCell ref="C110:O110"/>
    <mergeCell ref="C111:O111"/>
    <mergeCell ref="C100:O100"/>
    <mergeCell ref="C101:O101"/>
    <mergeCell ref="C102:O102"/>
    <mergeCell ref="C103:O103"/>
    <mergeCell ref="C104:O104"/>
    <mergeCell ref="C105:O105"/>
    <mergeCell ref="C94:O94"/>
    <mergeCell ref="C95:O95"/>
    <mergeCell ref="C96:O96"/>
    <mergeCell ref="C97:O97"/>
    <mergeCell ref="C98:O98"/>
    <mergeCell ref="C99:O99"/>
    <mergeCell ref="C88:O88"/>
    <mergeCell ref="C89:O89"/>
    <mergeCell ref="C90:O90"/>
    <mergeCell ref="C91:O91"/>
    <mergeCell ref="C92:O92"/>
    <mergeCell ref="C93:O93"/>
    <mergeCell ref="C82:O82"/>
    <mergeCell ref="C83:O83"/>
    <mergeCell ref="C84:O84"/>
    <mergeCell ref="C85:O85"/>
    <mergeCell ref="C86:O86"/>
    <mergeCell ref="C87:O87"/>
    <mergeCell ref="C76:O76"/>
    <mergeCell ref="C77:O77"/>
    <mergeCell ref="C78:O78"/>
    <mergeCell ref="C79:O79"/>
    <mergeCell ref="C80:O80"/>
    <mergeCell ref="C81:O81"/>
    <mergeCell ref="C70:O70"/>
    <mergeCell ref="C71:O71"/>
    <mergeCell ref="C72:O72"/>
    <mergeCell ref="C73:O73"/>
    <mergeCell ref="C74:O74"/>
    <mergeCell ref="C75:O75"/>
    <mergeCell ref="AD21:AM21"/>
    <mergeCell ref="D22:M22"/>
    <mergeCell ref="Q22:Z22"/>
    <mergeCell ref="AD22:AM22"/>
    <mergeCell ref="C68:O68"/>
    <mergeCell ref="C69:O69"/>
    <mergeCell ref="P49:T49"/>
    <mergeCell ref="P50:T50"/>
    <mergeCell ref="P51:T51"/>
    <mergeCell ref="P52:T52"/>
    <mergeCell ref="O42:S42"/>
    <mergeCell ref="O43:S43"/>
    <mergeCell ref="O44:S44"/>
    <mergeCell ref="D18:M18"/>
    <mergeCell ref="Q18:Z18"/>
    <mergeCell ref="AD18:AM18"/>
    <mergeCell ref="D19:M19"/>
    <mergeCell ref="Q19:Z19"/>
    <mergeCell ref="AD19:AM19"/>
    <mergeCell ref="D20:M20"/>
    <mergeCell ref="X28:AD28"/>
    <mergeCell ref="AE28:AG28"/>
    <mergeCell ref="AH28:AJ28"/>
    <mergeCell ref="AK28:AM28"/>
    <mergeCell ref="C10:H10"/>
    <mergeCell ref="C11:H11"/>
    <mergeCell ref="I11:V11"/>
    <mergeCell ref="W11:AB11"/>
    <mergeCell ref="AC11:AM11"/>
    <mergeCell ref="I10:AM10"/>
    <mergeCell ref="M34:O34"/>
    <mergeCell ref="D23:M23"/>
    <mergeCell ref="Q23:Z23"/>
    <mergeCell ref="AD23:AM23"/>
    <mergeCell ref="C12:H12"/>
    <mergeCell ref="I12:AM12"/>
    <mergeCell ref="C28:I28"/>
    <mergeCell ref="J28:L28"/>
    <mergeCell ref="M28:O28"/>
    <mergeCell ref="P28:R28"/>
    <mergeCell ref="J30:L30"/>
    <mergeCell ref="J31:L31"/>
    <mergeCell ref="J32:L32"/>
    <mergeCell ref="J33:L33"/>
    <mergeCell ref="J34:L34"/>
    <mergeCell ref="M29:O29"/>
    <mergeCell ref="M30:O30"/>
    <mergeCell ref="M31:O31"/>
    <mergeCell ref="M32:O32"/>
    <mergeCell ref="M33:O33"/>
    <mergeCell ref="P32:R32"/>
    <mergeCell ref="P33:R33"/>
    <mergeCell ref="P34:R34"/>
    <mergeCell ref="C29:I29"/>
    <mergeCell ref="C30:I30"/>
    <mergeCell ref="C31:I31"/>
    <mergeCell ref="C32:I32"/>
    <mergeCell ref="C33:I33"/>
    <mergeCell ref="C34:I34"/>
    <mergeCell ref="J29:L29"/>
    <mergeCell ref="AK30:AM30"/>
    <mergeCell ref="X31:AD31"/>
    <mergeCell ref="AE31:AG31"/>
    <mergeCell ref="AH31:AJ31"/>
    <mergeCell ref="AK31:AM31"/>
    <mergeCell ref="P29:R29"/>
    <mergeCell ref="P30:R30"/>
    <mergeCell ref="P31:R31"/>
    <mergeCell ref="AE34:AG34"/>
    <mergeCell ref="AH34:AJ34"/>
    <mergeCell ref="AK34:AM34"/>
    <mergeCell ref="X29:AD29"/>
    <mergeCell ref="AE29:AG29"/>
    <mergeCell ref="AH29:AJ29"/>
    <mergeCell ref="AK29:AM29"/>
    <mergeCell ref="X30:AD30"/>
    <mergeCell ref="AE30:AG30"/>
    <mergeCell ref="AH30:AJ30"/>
    <mergeCell ref="O37:AA37"/>
    <mergeCell ref="X32:AD32"/>
    <mergeCell ref="AE32:AG32"/>
    <mergeCell ref="AH32:AJ32"/>
    <mergeCell ref="AK32:AM32"/>
    <mergeCell ref="X33:AD33"/>
    <mergeCell ref="AE33:AG33"/>
    <mergeCell ref="AH33:AJ33"/>
    <mergeCell ref="AK33:AM33"/>
    <mergeCell ref="X34:AD34"/>
    <mergeCell ref="F2:AN6"/>
    <mergeCell ref="C17:M17"/>
    <mergeCell ref="P17:Z17"/>
    <mergeCell ref="AC17:AM17"/>
    <mergeCell ref="O15:AA15"/>
    <mergeCell ref="O26:AA26"/>
    <mergeCell ref="Q20:Z20"/>
    <mergeCell ref="AD20:AM20"/>
    <mergeCell ref="D21:M21"/>
    <mergeCell ref="Q21:Z21"/>
  </mergeCells>
  <conditionalFormatting sqref="O18:O23 AA18:AB23">
    <cfRule type="cellIs" dxfId="43" priority="44" operator="equal">
      <formula>"✖"</formula>
    </cfRule>
  </conditionalFormatting>
  <conditionalFormatting sqref="O18:O23 AA18:AB23">
    <cfRule type="cellIs" dxfId="42" priority="43" operator="equal">
      <formula>"✔"</formula>
    </cfRule>
  </conditionalFormatting>
  <conditionalFormatting sqref="N18:N23">
    <cfRule type="cellIs" dxfId="41" priority="42" operator="equal">
      <formula>"✖"</formula>
    </cfRule>
  </conditionalFormatting>
  <conditionalFormatting sqref="N18:N23">
    <cfRule type="cellIs" dxfId="40" priority="41" operator="equal">
      <formula>"✔"</formula>
    </cfRule>
  </conditionalFormatting>
  <conditionalFormatting sqref="C19">
    <cfRule type="cellIs" dxfId="39" priority="38" operator="equal">
      <formula>"✖"</formula>
    </cfRule>
  </conditionalFormatting>
  <conditionalFormatting sqref="C19">
    <cfRule type="cellIs" dxfId="38" priority="37" operator="equal">
      <formula>"✔"</formula>
    </cfRule>
  </conditionalFormatting>
  <conditionalFormatting sqref="C23">
    <cfRule type="cellIs" dxfId="37" priority="30" operator="equal">
      <formula>"✖"</formula>
    </cfRule>
  </conditionalFormatting>
  <conditionalFormatting sqref="C23">
    <cfRule type="cellIs" dxfId="36" priority="29" operator="equal">
      <formula>"✔"</formula>
    </cfRule>
  </conditionalFormatting>
  <conditionalFormatting sqref="C21">
    <cfRule type="cellIs" dxfId="35" priority="34" operator="equal">
      <formula>"✖"</formula>
    </cfRule>
  </conditionalFormatting>
  <conditionalFormatting sqref="C21">
    <cfRule type="cellIs" dxfId="34" priority="33" operator="equal">
      <formula>"✔"</formula>
    </cfRule>
  </conditionalFormatting>
  <conditionalFormatting sqref="C22">
    <cfRule type="cellIs" dxfId="33" priority="32" operator="equal">
      <formula>"✖"</formula>
    </cfRule>
  </conditionalFormatting>
  <conditionalFormatting sqref="C22">
    <cfRule type="cellIs" dxfId="32" priority="31" operator="equal">
      <formula>"✔"</formula>
    </cfRule>
  </conditionalFormatting>
  <conditionalFormatting sqref="C18">
    <cfRule type="cellIs" dxfId="31" priority="40" operator="equal">
      <formula>"✖"</formula>
    </cfRule>
  </conditionalFormatting>
  <conditionalFormatting sqref="C18">
    <cfRule type="cellIs" dxfId="30" priority="39" operator="equal">
      <formula>"✔"</formula>
    </cfRule>
  </conditionalFormatting>
  <conditionalFormatting sqref="C20">
    <cfRule type="cellIs" dxfId="29" priority="36" operator="equal">
      <formula>"✖"</formula>
    </cfRule>
  </conditionalFormatting>
  <conditionalFormatting sqref="C20">
    <cfRule type="cellIs" dxfId="28" priority="35" operator="equal">
      <formula>"✔"</formula>
    </cfRule>
  </conditionalFormatting>
  <conditionalFormatting sqref="P20">
    <cfRule type="cellIs" dxfId="27" priority="20" operator="equal">
      <formula>"✖"</formula>
    </cfRule>
  </conditionalFormatting>
  <conditionalFormatting sqref="P20">
    <cfRule type="cellIs" dxfId="26" priority="19" operator="equal">
      <formula>"✔"</formula>
    </cfRule>
  </conditionalFormatting>
  <conditionalFormatting sqref="P18">
    <cfRule type="cellIs" dxfId="25" priority="24" operator="equal">
      <formula>"✖"</formula>
    </cfRule>
  </conditionalFormatting>
  <conditionalFormatting sqref="P18">
    <cfRule type="cellIs" dxfId="24" priority="23" operator="equal">
      <formula>"✔"</formula>
    </cfRule>
  </conditionalFormatting>
  <conditionalFormatting sqref="P19">
    <cfRule type="cellIs" dxfId="23" priority="22" operator="equal">
      <formula>"✖"</formula>
    </cfRule>
  </conditionalFormatting>
  <conditionalFormatting sqref="P19">
    <cfRule type="cellIs" dxfId="22" priority="21" operator="equal">
      <formula>"✔"</formula>
    </cfRule>
  </conditionalFormatting>
  <conditionalFormatting sqref="J29:R34">
    <cfRule type="cellIs" dxfId="21" priority="27" operator="equal">
      <formula>"✖"</formula>
    </cfRule>
    <cfRule type="cellIs" dxfId="20" priority="28" operator="equal">
      <formula>"✔"</formula>
    </cfRule>
  </conditionalFormatting>
  <conditionalFormatting sqref="AE29:AM34">
    <cfRule type="cellIs" dxfId="19" priority="25" operator="equal">
      <formula>"✖"</formula>
    </cfRule>
    <cfRule type="cellIs" dxfId="18" priority="26" operator="equal">
      <formula>"✔"</formula>
    </cfRule>
  </conditionalFormatting>
  <conditionalFormatting sqref="P23">
    <cfRule type="cellIs" dxfId="17" priority="14" operator="equal">
      <formula>"✖"</formula>
    </cfRule>
  </conditionalFormatting>
  <conditionalFormatting sqref="P23">
    <cfRule type="cellIs" dxfId="16" priority="13" operator="equal">
      <formula>"✔"</formula>
    </cfRule>
  </conditionalFormatting>
  <conditionalFormatting sqref="P21">
    <cfRule type="cellIs" dxfId="15" priority="18" operator="equal">
      <formula>"✖"</formula>
    </cfRule>
  </conditionalFormatting>
  <conditionalFormatting sqref="P21">
    <cfRule type="cellIs" dxfId="14" priority="17" operator="equal">
      <formula>"✔"</formula>
    </cfRule>
  </conditionalFormatting>
  <conditionalFormatting sqref="P22">
    <cfRule type="cellIs" dxfId="13" priority="16" operator="equal">
      <formula>"✖"</formula>
    </cfRule>
  </conditionalFormatting>
  <conditionalFormatting sqref="P22">
    <cfRule type="cellIs" dxfId="12" priority="15" operator="equal">
      <formula>"✔"</formula>
    </cfRule>
  </conditionalFormatting>
  <conditionalFormatting sqref="AC19">
    <cfRule type="cellIs" dxfId="11" priority="10" operator="equal">
      <formula>"✖"</formula>
    </cfRule>
  </conditionalFormatting>
  <conditionalFormatting sqref="AC19">
    <cfRule type="cellIs" dxfId="10" priority="9" operator="equal">
      <formula>"✔"</formula>
    </cfRule>
  </conditionalFormatting>
  <conditionalFormatting sqref="AC23">
    <cfRule type="cellIs" dxfId="9" priority="2" operator="equal">
      <formula>"✖"</formula>
    </cfRule>
  </conditionalFormatting>
  <conditionalFormatting sqref="AC23">
    <cfRule type="cellIs" dxfId="8" priority="1" operator="equal">
      <formula>"✔"</formula>
    </cfRule>
  </conditionalFormatting>
  <conditionalFormatting sqref="AC21">
    <cfRule type="cellIs" dxfId="7" priority="6" operator="equal">
      <formula>"✖"</formula>
    </cfRule>
  </conditionalFormatting>
  <conditionalFormatting sqref="AC21">
    <cfRule type="cellIs" dxfId="6" priority="5" operator="equal">
      <formula>"✔"</formula>
    </cfRule>
  </conditionalFormatting>
  <conditionalFormatting sqref="AC22">
    <cfRule type="cellIs" dxfId="5" priority="4" operator="equal">
      <formula>"✖"</formula>
    </cfRule>
  </conditionalFormatting>
  <conditionalFormatting sqref="AC22">
    <cfRule type="cellIs" dxfId="4" priority="3" operator="equal">
      <formula>"✔"</formula>
    </cfRule>
  </conditionalFormatting>
  <conditionalFormatting sqref="AC18">
    <cfRule type="cellIs" dxfId="3" priority="12" operator="equal">
      <formula>"✖"</formula>
    </cfRule>
  </conditionalFormatting>
  <conditionalFormatting sqref="AC18">
    <cfRule type="cellIs" dxfId="2" priority="11" operator="equal">
      <formula>"✔"</formula>
    </cfRule>
  </conditionalFormatting>
  <conditionalFormatting sqref="AC20">
    <cfRule type="cellIs" dxfId="1" priority="8" operator="equal">
      <formula>"✖"</formula>
    </cfRule>
  </conditionalFormatting>
  <conditionalFormatting sqref="AC20">
    <cfRule type="cellIs" dxfId="0" priority="7" operator="equal">
      <formula>"✔"</formula>
    </cfRule>
  </conditionalFormatting>
  <dataValidations count="5">
    <dataValidation allowBlank="1" showInputMessage="1" showErrorMessage="1" prompt="Difference between Budget Total and Actual Expense Total" sqref="T46:Z47" xr:uid="{4FDE7090-EF88-45D7-A978-1BFE728E90FB}"/>
    <dataValidation allowBlank="1" showInputMessage="1" showErrorMessage="1" prompt="Grand total of All Expense Categories" sqref="T43:Z44" xr:uid="{5751D94B-F1BE-4910-9EEB-9A471667FA7E}"/>
    <dataValidation allowBlank="1" showInputMessage="1" showErrorMessage="1" prompt="Enter Budget Total in this Cell" sqref="T40:Z41" xr:uid="{95F7DF01-452E-4B79-9439-616ED7A85E60}"/>
    <dataValidation allowBlank="1" showInputMessage="1" showErrorMessage="1" promptTitle="Party Planner" prompt="Plan your party – from venue to guests, with this party planning template for Excel. Track expenses and to-do items all in one place. The total budget is auto generated in cell T46." sqref="A1" xr:uid="{3BB672F2-788C-4A6A-B0A9-6DF5DC203808}"/>
    <dataValidation type="list" allowBlank="1" showInputMessage="1" showErrorMessage="1" sqref="C18:C23 P18:P23 AC18:AC23 J29:R34 AE29:AM34" xr:uid="{AA3C413A-28BF-4681-9AF2-609FE4E902CA}">
      <formula1>"✔,✖,☐"</formula1>
    </dataValidation>
  </dataValidations>
  <pageMargins left="0.7" right="0.7" top="0.75" bottom="0.75" header="0.3" footer="0.3"/>
  <pageSetup scale="56"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522D94-2C31-4356-973B-268340321B5B}">
  <sheetPr codeName="Sheet7">
    <pageSetUpPr autoPageBreaks="0" fitToPage="1"/>
  </sheetPr>
  <dimension ref="A1:J67"/>
  <sheetViews>
    <sheetView showGridLines="0" zoomScale="85" zoomScaleNormal="85" workbookViewId="0">
      <selection activeCell="H11" sqref="H11"/>
    </sheetView>
  </sheetViews>
  <sheetFormatPr defaultRowHeight="13"/>
  <cols>
    <col min="1" max="1" width="3.08984375" style="254" customWidth="1"/>
    <col min="2" max="2" width="36.1796875" style="253" customWidth="1"/>
    <col min="3" max="3" width="18.81640625" style="253" customWidth="1"/>
    <col min="4" max="4" width="15.26953125" style="253" customWidth="1"/>
    <col min="5" max="5" width="14.7265625" style="253" customWidth="1"/>
    <col min="6" max="6" width="3.08984375" style="253" customWidth="1"/>
    <col min="7" max="7" width="36.1796875" style="253" customWidth="1"/>
    <col min="8" max="8" width="18.81640625" style="253" customWidth="1"/>
    <col min="9" max="9" width="15.26953125" style="253" customWidth="1"/>
    <col min="10" max="10" width="20.81640625" style="253" customWidth="1"/>
    <col min="11" max="11" width="3.08984375" style="253" customWidth="1"/>
    <col min="12" max="16384" width="8.7265625" style="253"/>
  </cols>
  <sheetData>
    <row r="1" spans="1:10" s="275" customFormat="1" ht="14.5">
      <c r="A1" s="280" t="s">
        <v>357</v>
      </c>
    </row>
    <row r="2" spans="1:10" s="275" customFormat="1" ht="71.25" customHeight="1">
      <c r="A2" s="279" t="s">
        <v>356</v>
      </c>
      <c r="B2" s="278"/>
      <c r="C2" s="277" t="s">
        <v>355</v>
      </c>
      <c r="D2" s="276"/>
      <c r="E2" s="276"/>
      <c r="F2" s="276"/>
      <c r="G2" s="276"/>
      <c r="H2" s="276"/>
      <c r="I2" s="276"/>
      <c r="J2" s="276"/>
    </row>
    <row r="4" spans="1:10" ht="24.9" customHeight="1">
      <c r="A4" s="254" t="s">
        <v>354</v>
      </c>
      <c r="B4" s="272" t="s">
        <v>353</v>
      </c>
      <c r="C4" s="274"/>
      <c r="D4" s="270"/>
      <c r="E4" s="257" t="s">
        <v>352</v>
      </c>
      <c r="F4" s="257"/>
      <c r="G4" s="257"/>
      <c r="H4" s="256">
        <f>C7-J61</f>
        <v>3405</v>
      </c>
    </row>
    <row r="5" spans="1:10" ht="24.9" customHeight="1">
      <c r="B5" s="265" t="s">
        <v>346</v>
      </c>
      <c r="C5" s="268">
        <v>4300</v>
      </c>
      <c r="E5" s="257"/>
      <c r="F5" s="257"/>
      <c r="G5" s="257"/>
      <c r="H5" s="256"/>
      <c r="I5" s="266"/>
    </row>
    <row r="6" spans="1:10" ht="24.9" customHeight="1">
      <c r="B6" s="265" t="s">
        <v>345</v>
      </c>
      <c r="C6" s="268">
        <v>300</v>
      </c>
      <c r="E6" s="257" t="s">
        <v>351</v>
      </c>
      <c r="F6" s="257"/>
      <c r="G6" s="257"/>
      <c r="H6" s="256">
        <f>C12-J63</f>
        <v>3064</v>
      </c>
      <c r="I6" s="266"/>
    </row>
    <row r="7" spans="1:10" ht="24.9" customHeight="1">
      <c r="A7" s="254" t="s">
        <v>350</v>
      </c>
      <c r="B7" s="265" t="s">
        <v>344</v>
      </c>
      <c r="C7" s="264">
        <f>SUM(C5:C6)</f>
        <v>4600</v>
      </c>
      <c r="E7" s="257"/>
      <c r="F7" s="257"/>
      <c r="G7" s="257"/>
      <c r="H7" s="256"/>
      <c r="I7" s="266"/>
    </row>
    <row r="8" spans="1:10" ht="24.9" customHeight="1">
      <c r="B8" s="273"/>
      <c r="C8" s="273"/>
      <c r="D8" s="273"/>
      <c r="E8" s="257" t="s">
        <v>349</v>
      </c>
      <c r="F8" s="257"/>
      <c r="G8" s="257"/>
      <c r="H8" s="256">
        <f>H6-H4</f>
        <v>-341</v>
      </c>
      <c r="I8" s="266"/>
    </row>
    <row r="9" spans="1:10" ht="24.9" customHeight="1">
      <c r="A9" s="254" t="s">
        <v>348</v>
      </c>
      <c r="B9" s="272" t="s">
        <v>347</v>
      </c>
      <c r="C9" s="271"/>
      <c r="D9" s="270"/>
      <c r="E9" s="257"/>
      <c r="F9" s="257"/>
      <c r="G9" s="257"/>
      <c r="H9" s="256"/>
      <c r="I9" s="269"/>
    </row>
    <row r="10" spans="1:10" ht="24.9" customHeight="1">
      <c r="B10" s="265" t="s">
        <v>346</v>
      </c>
      <c r="C10" s="268">
        <v>4000</v>
      </c>
      <c r="I10" s="266"/>
    </row>
    <row r="11" spans="1:10" ht="24.9" customHeight="1">
      <c r="B11" s="265" t="s">
        <v>345</v>
      </c>
      <c r="C11" s="268">
        <v>300</v>
      </c>
      <c r="E11" s="266"/>
      <c r="H11" s="267"/>
      <c r="I11" s="266"/>
    </row>
    <row r="12" spans="1:10" ht="24.9" customHeight="1">
      <c r="B12" s="265" t="s">
        <v>344</v>
      </c>
      <c r="C12" s="264">
        <f>SUM(C10:C11)</f>
        <v>4300</v>
      </c>
    </row>
    <row r="14" spans="1:10" ht="24.9" customHeight="1">
      <c r="A14" s="254" t="s">
        <v>343</v>
      </c>
      <c r="B14" s="263" t="s">
        <v>342</v>
      </c>
      <c r="C14" s="263" t="s">
        <v>284</v>
      </c>
      <c r="D14" s="263" t="s">
        <v>283</v>
      </c>
      <c r="E14" s="263" t="s">
        <v>282</v>
      </c>
      <c r="F14" s="258"/>
      <c r="G14" s="263" t="s">
        <v>341</v>
      </c>
      <c r="H14" s="263" t="s">
        <v>284</v>
      </c>
      <c r="I14" s="263" t="s">
        <v>283</v>
      </c>
      <c r="J14" s="263" t="s">
        <v>282</v>
      </c>
    </row>
    <row r="15" spans="1:10" ht="24.9" customHeight="1">
      <c r="B15" s="261" t="s">
        <v>340</v>
      </c>
      <c r="C15" s="259">
        <v>1000</v>
      </c>
      <c r="D15" s="259">
        <v>1000</v>
      </c>
      <c r="E15" s="259">
        <f>Housing[[#This Row],[Projected Cost]]-Housing[[#This Row],[Actual Cost]]</f>
        <v>0</v>
      </c>
      <c r="F15" s="258"/>
      <c r="G15" s="261" t="s">
        <v>339</v>
      </c>
      <c r="H15" s="259"/>
      <c r="I15" s="259"/>
      <c r="J15" s="259">
        <f>Entertainment[[#This Row],[Projected Cost]]-Entertainment[[#This Row],[Actual Cost]]</f>
        <v>0</v>
      </c>
    </row>
    <row r="16" spans="1:10" ht="24.9" customHeight="1">
      <c r="B16" s="261" t="s">
        <v>32</v>
      </c>
      <c r="C16" s="259">
        <v>54</v>
      </c>
      <c r="D16" s="259">
        <v>100</v>
      </c>
      <c r="E16" s="259">
        <f>Housing[[#This Row],[Projected Cost]]-Housing[[#This Row],[Actual Cost]]</f>
        <v>-46</v>
      </c>
      <c r="F16" s="258"/>
      <c r="G16" s="261" t="s">
        <v>338</v>
      </c>
      <c r="H16" s="259"/>
      <c r="I16" s="259"/>
      <c r="J16" s="259">
        <f>Entertainment[[#This Row],[Projected Cost]]-Entertainment[[#This Row],[Actual Cost]]</f>
        <v>0</v>
      </c>
    </row>
    <row r="17" spans="1:10" ht="24.9" customHeight="1">
      <c r="B17" s="261" t="s">
        <v>337</v>
      </c>
      <c r="C17" s="259">
        <v>44</v>
      </c>
      <c r="D17" s="259">
        <v>56</v>
      </c>
      <c r="E17" s="259">
        <f>Housing[[#This Row],[Projected Cost]]-Housing[[#This Row],[Actual Cost]]</f>
        <v>-12</v>
      </c>
      <c r="F17" s="258"/>
      <c r="G17" s="261" t="s">
        <v>336</v>
      </c>
      <c r="H17" s="259"/>
      <c r="I17" s="259"/>
      <c r="J17" s="259">
        <f>Entertainment[[#This Row],[Projected Cost]]-Entertainment[[#This Row],[Actual Cost]]</f>
        <v>0</v>
      </c>
    </row>
    <row r="18" spans="1:10" ht="24.9" customHeight="1">
      <c r="B18" s="261" t="s">
        <v>335</v>
      </c>
      <c r="C18" s="259">
        <v>22</v>
      </c>
      <c r="D18" s="259">
        <v>28</v>
      </c>
      <c r="E18" s="259">
        <f>Housing[[#This Row],[Projected Cost]]-Housing[[#This Row],[Actual Cost]]</f>
        <v>-6</v>
      </c>
      <c r="F18" s="258"/>
      <c r="G18" s="261" t="s">
        <v>334</v>
      </c>
      <c r="H18" s="259"/>
      <c r="I18" s="259"/>
      <c r="J18" s="259">
        <f>Entertainment[[#This Row],[Projected Cost]]-Entertainment[[#This Row],[Actual Cost]]</f>
        <v>0</v>
      </c>
    </row>
    <row r="19" spans="1:10" ht="24.9" customHeight="1">
      <c r="B19" s="261" t="s">
        <v>333</v>
      </c>
      <c r="C19" s="259">
        <v>8</v>
      </c>
      <c r="D19" s="259">
        <v>8</v>
      </c>
      <c r="E19" s="259">
        <f>Housing[[#This Row],[Projected Cost]]-Housing[[#This Row],[Actual Cost]]</f>
        <v>0</v>
      </c>
      <c r="F19" s="258"/>
      <c r="G19" s="261" t="s">
        <v>332</v>
      </c>
      <c r="H19" s="259"/>
      <c r="I19" s="259"/>
      <c r="J19" s="259">
        <f>Entertainment[[#This Row],[Projected Cost]]-Entertainment[[#This Row],[Actual Cost]]</f>
        <v>0</v>
      </c>
    </row>
    <row r="20" spans="1:10" ht="24.9" customHeight="1">
      <c r="B20" s="261" t="s">
        <v>331</v>
      </c>
      <c r="C20" s="259">
        <v>34</v>
      </c>
      <c r="D20" s="259">
        <v>34</v>
      </c>
      <c r="E20" s="259">
        <f>Housing[[#This Row],[Projected Cost]]-Housing[[#This Row],[Actual Cost]]</f>
        <v>0</v>
      </c>
      <c r="F20" s="258"/>
      <c r="G20" s="261" t="s">
        <v>330</v>
      </c>
      <c r="H20" s="259"/>
      <c r="I20" s="259"/>
      <c r="J20" s="259">
        <f>Entertainment[[#This Row],[Projected Cost]]-Entertainment[[#This Row],[Actual Cost]]</f>
        <v>0</v>
      </c>
    </row>
    <row r="21" spans="1:10" ht="24.9" customHeight="1">
      <c r="B21" s="261" t="s">
        <v>329</v>
      </c>
      <c r="C21" s="259">
        <v>10</v>
      </c>
      <c r="D21" s="259">
        <v>10</v>
      </c>
      <c r="E21" s="259">
        <f>Housing[[#This Row],[Projected Cost]]-Housing[[#This Row],[Actual Cost]]</f>
        <v>0</v>
      </c>
      <c r="F21" s="258"/>
      <c r="G21" s="261" t="s">
        <v>148</v>
      </c>
      <c r="H21" s="259"/>
      <c r="I21" s="259"/>
      <c r="J21" s="259">
        <f>Entertainment[[#This Row],[Projected Cost]]-Entertainment[[#This Row],[Actual Cost]]</f>
        <v>0</v>
      </c>
    </row>
    <row r="22" spans="1:10" ht="24.9" customHeight="1">
      <c r="B22" s="261" t="s">
        <v>328</v>
      </c>
      <c r="C22" s="259">
        <v>23</v>
      </c>
      <c r="D22" s="259">
        <v>0</v>
      </c>
      <c r="E22" s="259">
        <f>Housing[[#This Row],[Projected Cost]]-Housing[[#This Row],[Actual Cost]]</f>
        <v>23</v>
      </c>
      <c r="F22" s="258"/>
      <c r="G22" s="261" t="s">
        <v>148</v>
      </c>
      <c r="H22" s="259"/>
      <c r="I22" s="259"/>
      <c r="J22" s="259">
        <f>Entertainment[[#This Row],[Projected Cost]]-Entertainment[[#This Row],[Actual Cost]]</f>
        <v>0</v>
      </c>
    </row>
    <row r="23" spans="1:10" ht="24.9" customHeight="1">
      <c r="B23" s="261" t="s">
        <v>327</v>
      </c>
      <c r="C23" s="259">
        <v>0</v>
      </c>
      <c r="D23" s="259">
        <v>0</v>
      </c>
      <c r="E23" s="259">
        <f>Housing[[#This Row],[Projected Cost]]-Housing[[#This Row],[Actual Cost]]</f>
        <v>0</v>
      </c>
      <c r="F23" s="258"/>
      <c r="G23" s="261" t="s">
        <v>148</v>
      </c>
      <c r="H23" s="259"/>
      <c r="I23" s="259"/>
      <c r="J23" s="259">
        <f>Entertainment[[#This Row],[Projected Cost]]-Entertainment[[#This Row],[Actual Cost]]</f>
        <v>0</v>
      </c>
    </row>
    <row r="24" spans="1:10" ht="24.9" customHeight="1">
      <c r="B24" s="261" t="s">
        <v>148</v>
      </c>
      <c r="C24" s="259">
        <v>0</v>
      </c>
      <c r="D24" s="259">
        <v>0</v>
      </c>
      <c r="E24" s="259">
        <f>Housing[[#This Row],[Projected Cost]]-Housing[[#This Row],[Actual Cost]]</f>
        <v>0</v>
      </c>
      <c r="F24" s="258"/>
      <c r="G24" s="260" t="s">
        <v>35</v>
      </c>
      <c r="H24" s="259"/>
      <c r="I24" s="259"/>
      <c r="J24" s="259">
        <f>SUBTOTAL(109,Entertainment[Difference])</f>
        <v>0</v>
      </c>
    </row>
    <row r="25" spans="1:10" ht="24.9" customHeight="1">
      <c r="B25" s="260" t="s">
        <v>35</v>
      </c>
      <c r="C25" s="259"/>
      <c r="D25" s="259"/>
      <c r="E25" s="259">
        <f>SUBTOTAL(109,Housing[Difference])</f>
        <v>-41</v>
      </c>
      <c r="F25" s="258"/>
      <c r="G25" s="262"/>
      <c r="H25" s="262"/>
      <c r="I25" s="262"/>
      <c r="J25" s="262"/>
    </row>
    <row r="26" spans="1:10" ht="24.9" customHeight="1">
      <c r="B26" s="262"/>
      <c r="C26" s="262"/>
      <c r="D26" s="262"/>
      <c r="E26" s="262"/>
      <c r="F26" s="258"/>
      <c r="G26" s="263" t="s">
        <v>326</v>
      </c>
      <c r="H26" s="263" t="s">
        <v>284</v>
      </c>
      <c r="I26" s="263" t="s">
        <v>283</v>
      </c>
      <c r="J26" s="263" t="s">
        <v>282</v>
      </c>
    </row>
    <row r="27" spans="1:10" ht="24.9" customHeight="1">
      <c r="A27" s="254" t="s">
        <v>325</v>
      </c>
      <c r="B27" s="263" t="s">
        <v>324</v>
      </c>
      <c r="C27" s="263" t="s">
        <v>284</v>
      </c>
      <c r="D27" s="263" t="s">
        <v>283</v>
      </c>
      <c r="E27" s="263" t="s">
        <v>282</v>
      </c>
      <c r="F27" s="258"/>
      <c r="G27" s="261" t="s">
        <v>323</v>
      </c>
      <c r="H27" s="259"/>
      <c r="I27" s="259"/>
      <c r="J27" s="259">
        <f>Loans[[#This Row],[Projected Cost]]-Loans[[#This Row],[Actual Cost]]</f>
        <v>0</v>
      </c>
    </row>
    <row r="28" spans="1:10" ht="24.9" customHeight="1">
      <c r="B28" s="261" t="s">
        <v>322</v>
      </c>
      <c r="C28" s="259"/>
      <c r="D28" s="259"/>
      <c r="E28" s="259">
        <f>Transportation[[#This Row],[Projected Cost]]-Transportation[[#This Row],[Actual Cost]]</f>
        <v>0</v>
      </c>
      <c r="F28" s="258"/>
      <c r="G28" s="261" t="s">
        <v>321</v>
      </c>
      <c r="H28" s="259"/>
      <c r="I28" s="259"/>
      <c r="J28" s="259">
        <f>Loans[[#This Row],[Projected Cost]]-Loans[[#This Row],[Actual Cost]]</f>
        <v>0</v>
      </c>
    </row>
    <row r="29" spans="1:10" ht="24.9" customHeight="1">
      <c r="B29" s="261" t="s">
        <v>320</v>
      </c>
      <c r="C29" s="259"/>
      <c r="D29" s="259"/>
      <c r="E29" s="259">
        <f>Transportation[[#This Row],[Projected Cost]]-Transportation[[#This Row],[Actual Cost]]</f>
        <v>0</v>
      </c>
      <c r="F29" s="258"/>
      <c r="G29" s="261" t="s">
        <v>317</v>
      </c>
      <c r="H29" s="259"/>
      <c r="I29" s="259"/>
      <c r="J29" s="259">
        <f>Loans[[#This Row],[Projected Cost]]-Loans[[#This Row],[Actual Cost]]</f>
        <v>0</v>
      </c>
    </row>
    <row r="30" spans="1:10" ht="24.9" customHeight="1">
      <c r="B30" s="261" t="s">
        <v>319</v>
      </c>
      <c r="C30" s="259"/>
      <c r="D30" s="259"/>
      <c r="E30" s="259">
        <f>Transportation[[#This Row],[Projected Cost]]-Transportation[[#This Row],[Actual Cost]]</f>
        <v>0</v>
      </c>
      <c r="F30" s="258"/>
      <c r="G30" s="261" t="s">
        <v>317</v>
      </c>
      <c r="H30" s="259"/>
      <c r="I30" s="259"/>
      <c r="J30" s="259">
        <f>Loans[[#This Row],[Projected Cost]]-Loans[[#This Row],[Actual Cost]]</f>
        <v>0</v>
      </c>
    </row>
    <row r="31" spans="1:10" ht="24.9" customHeight="1">
      <c r="B31" s="261" t="s">
        <v>318</v>
      </c>
      <c r="C31" s="259"/>
      <c r="D31" s="259"/>
      <c r="E31" s="259">
        <f>Transportation[[#This Row],[Projected Cost]]-Transportation[[#This Row],[Actual Cost]]</f>
        <v>0</v>
      </c>
      <c r="F31" s="258"/>
      <c r="G31" s="261" t="s">
        <v>317</v>
      </c>
      <c r="H31" s="259"/>
      <c r="I31" s="259"/>
      <c r="J31" s="259">
        <f>Loans[[#This Row],[Projected Cost]]-Loans[[#This Row],[Actual Cost]]</f>
        <v>0</v>
      </c>
    </row>
    <row r="32" spans="1:10" ht="24.9" customHeight="1">
      <c r="B32" s="261" t="s">
        <v>316</v>
      </c>
      <c r="C32" s="259"/>
      <c r="D32" s="259"/>
      <c r="E32" s="259">
        <f>Transportation[[#This Row],[Projected Cost]]-Transportation[[#This Row],[Actual Cost]]</f>
        <v>0</v>
      </c>
      <c r="F32" s="258"/>
      <c r="G32" s="261" t="s">
        <v>148</v>
      </c>
      <c r="H32" s="259"/>
      <c r="I32" s="259"/>
      <c r="J32" s="259">
        <f>Loans[[#This Row],[Projected Cost]]-Loans[[#This Row],[Actual Cost]]</f>
        <v>0</v>
      </c>
    </row>
    <row r="33" spans="1:10" ht="24.9" customHeight="1">
      <c r="B33" s="261" t="s">
        <v>315</v>
      </c>
      <c r="C33" s="259"/>
      <c r="D33" s="259"/>
      <c r="E33" s="259">
        <f>Transportation[[#This Row],[Projected Cost]]-Transportation[[#This Row],[Actual Cost]]</f>
        <v>0</v>
      </c>
      <c r="F33" s="258"/>
      <c r="G33" s="260" t="s">
        <v>35</v>
      </c>
      <c r="H33" s="259"/>
      <c r="I33" s="259"/>
      <c r="J33" s="259">
        <f>SUBTOTAL(109,Loans[Difference])</f>
        <v>0</v>
      </c>
    </row>
    <row r="34" spans="1:10" ht="24.9" customHeight="1">
      <c r="B34" s="261" t="s">
        <v>148</v>
      </c>
      <c r="C34" s="259"/>
      <c r="D34" s="259"/>
      <c r="E34" s="259">
        <f>Transportation[[#This Row],[Projected Cost]]-Transportation[[#This Row],[Actual Cost]]</f>
        <v>0</v>
      </c>
      <c r="F34" s="258"/>
      <c r="G34" s="262"/>
      <c r="H34" s="262"/>
      <c r="I34" s="262"/>
      <c r="J34" s="262"/>
    </row>
    <row r="35" spans="1:10" ht="24.9" customHeight="1">
      <c r="B35" s="260" t="s">
        <v>35</v>
      </c>
      <c r="C35" s="259"/>
      <c r="D35" s="259"/>
      <c r="E35" s="259">
        <f>SUBTOTAL(109,Transportation[Difference])</f>
        <v>0</v>
      </c>
      <c r="F35" s="258"/>
      <c r="G35" s="263" t="s">
        <v>314</v>
      </c>
      <c r="H35" s="263" t="s">
        <v>284</v>
      </c>
      <c r="I35" s="263" t="s">
        <v>283</v>
      </c>
      <c r="J35" s="263" t="s">
        <v>282</v>
      </c>
    </row>
    <row r="36" spans="1:10" ht="24.9" customHeight="1">
      <c r="B36" s="262"/>
      <c r="C36" s="262"/>
      <c r="D36" s="262"/>
      <c r="E36" s="262"/>
      <c r="F36" s="258"/>
      <c r="G36" s="261" t="s">
        <v>313</v>
      </c>
      <c r="H36" s="259"/>
      <c r="I36" s="259"/>
      <c r="J36" s="259">
        <f>Taxes[[#This Row],[Projected Cost]]-Taxes[[#This Row],[Actual Cost]]</f>
        <v>0</v>
      </c>
    </row>
    <row r="37" spans="1:10" ht="24.9" customHeight="1">
      <c r="A37" s="254" t="s">
        <v>312</v>
      </c>
      <c r="B37" s="263" t="s">
        <v>311</v>
      </c>
      <c r="C37" s="263" t="s">
        <v>284</v>
      </c>
      <c r="D37" s="263" t="s">
        <v>283</v>
      </c>
      <c r="E37" s="263" t="s">
        <v>282</v>
      </c>
      <c r="F37" s="258"/>
      <c r="G37" s="261" t="s">
        <v>310</v>
      </c>
      <c r="H37" s="259"/>
      <c r="I37" s="259"/>
      <c r="J37" s="259">
        <f>Taxes[[#This Row],[Projected Cost]]-Taxes[[#This Row],[Actual Cost]]</f>
        <v>0</v>
      </c>
    </row>
    <row r="38" spans="1:10" ht="24.9" customHeight="1">
      <c r="B38" s="261" t="s">
        <v>309</v>
      </c>
      <c r="C38" s="259"/>
      <c r="D38" s="259"/>
      <c r="E38" s="259">
        <f>Insurance[[#This Row],[Projected Cost]]-Insurance[[#This Row],[Actual Cost]]</f>
        <v>0</v>
      </c>
      <c r="F38" s="258"/>
      <c r="G38" s="261" t="s">
        <v>308</v>
      </c>
      <c r="H38" s="259"/>
      <c r="I38" s="259"/>
      <c r="J38" s="259">
        <f>Taxes[[#This Row],[Projected Cost]]-Taxes[[#This Row],[Actual Cost]]</f>
        <v>0</v>
      </c>
    </row>
    <row r="39" spans="1:10" ht="24.9" customHeight="1">
      <c r="B39" s="261" t="s">
        <v>307</v>
      </c>
      <c r="C39" s="259"/>
      <c r="D39" s="259"/>
      <c r="E39" s="259">
        <f>Insurance[[#This Row],[Projected Cost]]-Insurance[[#This Row],[Actual Cost]]</f>
        <v>0</v>
      </c>
      <c r="F39" s="258"/>
      <c r="G39" s="261" t="s">
        <v>148</v>
      </c>
      <c r="H39" s="259"/>
      <c r="I39" s="259"/>
      <c r="J39" s="259">
        <f>Taxes[[#This Row],[Projected Cost]]-Taxes[[#This Row],[Actual Cost]]</f>
        <v>0</v>
      </c>
    </row>
    <row r="40" spans="1:10" ht="24.9" customHeight="1">
      <c r="B40" s="261" t="s">
        <v>306</v>
      </c>
      <c r="C40" s="259"/>
      <c r="D40" s="259"/>
      <c r="E40" s="259">
        <f>Insurance[[#This Row],[Projected Cost]]-Insurance[[#This Row],[Actual Cost]]</f>
        <v>0</v>
      </c>
      <c r="F40" s="258"/>
      <c r="G40" s="260" t="s">
        <v>35</v>
      </c>
      <c r="H40" s="259"/>
      <c r="I40" s="259"/>
      <c r="J40" s="259">
        <f>SUBTOTAL(109,Taxes[Difference])</f>
        <v>0</v>
      </c>
    </row>
    <row r="41" spans="1:10" ht="24.9" customHeight="1">
      <c r="B41" s="261" t="s">
        <v>148</v>
      </c>
      <c r="C41" s="259"/>
      <c r="D41" s="259"/>
      <c r="E41" s="259">
        <f>Insurance[[#This Row],[Projected Cost]]-Insurance[[#This Row],[Actual Cost]]</f>
        <v>0</v>
      </c>
      <c r="F41" s="258"/>
      <c r="G41" s="262"/>
      <c r="H41" s="262"/>
      <c r="I41" s="262"/>
      <c r="J41" s="262"/>
    </row>
    <row r="42" spans="1:10" ht="24.9" customHeight="1">
      <c r="B42" s="260" t="s">
        <v>35</v>
      </c>
      <c r="C42" s="259"/>
      <c r="D42" s="259"/>
      <c r="E42" s="259">
        <f>SUBTOTAL(109,Insurance[Difference])</f>
        <v>0</v>
      </c>
      <c r="F42" s="258"/>
      <c r="G42" s="263" t="s">
        <v>305</v>
      </c>
      <c r="H42" s="263" t="s">
        <v>284</v>
      </c>
      <c r="I42" s="263" t="s">
        <v>283</v>
      </c>
      <c r="J42" s="263" t="s">
        <v>282</v>
      </c>
    </row>
    <row r="43" spans="1:10" ht="24.9" customHeight="1">
      <c r="B43" s="262"/>
      <c r="C43" s="262"/>
      <c r="D43" s="262"/>
      <c r="E43" s="262"/>
      <c r="F43" s="258"/>
      <c r="G43" s="261" t="s">
        <v>304</v>
      </c>
      <c r="H43" s="259"/>
      <c r="I43" s="259"/>
      <c r="J43" s="259">
        <f>Savings[[#This Row],[Projected Cost]]-Savings[[#This Row],[Actual Cost]]</f>
        <v>0</v>
      </c>
    </row>
    <row r="44" spans="1:10" ht="24.9" customHeight="1">
      <c r="A44" s="254" t="s">
        <v>303</v>
      </c>
      <c r="B44" s="263" t="s">
        <v>302</v>
      </c>
      <c r="C44" s="263" t="s">
        <v>284</v>
      </c>
      <c r="D44" s="263" t="s">
        <v>283</v>
      </c>
      <c r="E44" s="263" t="s">
        <v>282</v>
      </c>
      <c r="F44" s="258"/>
      <c r="G44" s="261" t="s">
        <v>301</v>
      </c>
      <c r="H44" s="259"/>
      <c r="I44" s="259"/>
      <c r="J44" s="259">
        <f>Savings[[#This Row],[Projected Cost]]-Savings[[#This Row],[Actual Cost]]</f>
        <v>0</v>
      </c>
    </row>
    <row r="45" spans="1:10" ht="24.9" customHeight="1">
      <c r="B45" s="261" t="s">
        <v>300</v>
      </c>
      <c r="C45" s="259"/>
      <c r="D45" s="259"/>
      <c r="E45" s="259">
        <f>Food[[#This Row],[Projected Cost]]-Food[[#This Row],[Actual Cost]]</f>
        <v>0</v>
      </c>
      <c r="F45" s="258"/>
      <c r="G45" s="261" t="s">
        <v>148</v>
      </c>
      <c r="H45" s="259"/>
      <c r="I45" s="259"/>
      <c r="J45" s="259">
        <f>Savings[[#This Row],[Projected Cost]]-Savings[[#This Row],[Actual Cost]]</f>
        <v>0</v>
      </c>
    </row>
    <row r="46" spans="1:10" ht="24.9" customHeight="1">
      <c r="B46" s="261" t="s">
        <v>299</v>
      </c>
      <c r="C46" s="259"/>
      <c r="D46" s="259"/>
      <c r="E46" s="259">
        <f>Food[[#This Row],[Projected Cost]]-Food[[#This Row],[Actual Cost]]</f>
        <v>0</v>
      </c>
      <c r="F46" s="258"/>
      <c r="G46" s="260" t="s">
        <v>35</v>
      </c>
      <c r="H46" s="259"/>
      <c r="I46" s="259"/>
      <c r="J46" s="259">
        <f>SUBTOTAL(109,Savings[Difference])</f>
        <v>0</v>
      </c>
    </row>
    <row r="47" spans="1:10" ht="24.9" customHeight="1">
      <c r="B47" s="261" t="s">
        <v>148</v>
      </c>
      <c r="C47" s="259"/>
      <c r="D47" s="259"/>
      <c r="E47" s="259">
        <f>Food[[#This Row],[Projected Cost]]-Food[[#This Row],[Actual Cost]]</f>
        <v>0</v>
      </c>
      <c r="F47" s="258"/>
      <c r="G47" s="262"/>
      <c r="H47" s="262"/>
      <c r="I47" s="262"/>
      <c r="J47" s="262"/>
    </row>
    <row r="48" spans="1:10" ht="24.9" customHeight="1">
      <c r="B48" s="260" t="s">
        <v>35</v>
      </c>
      <c r="C48" s="259"/>
      <c r="D48" s="259"/>
      <c r="E48" s="259">
        <f>SUBTOTAL(109,Food[Difference])</f>
        <v>0</v>
      </c>
      <c r="F48" s="258"/>
      <c r="G48" s="263" t="s">
        <v>298</v>
      </c>
      <c r="H48" s="263" t="s">
        <v>284</v>
      </c>
      <c r="I48" s="263" t="s">
        <v>283</v>
      </c>
      <c r="J48" s="263" t="s">
        <v>282</v>
      </c>
    </row>
    <row r="49" spans="1:10" ht="24.9" customHeight="1">
      <c r="B49" s="262"/>
      <c r="C49" s="262"/>
      <c r="D49" s="262"/>
      <c r="E49" s="262"/>
      <c r="F49" s="258"/>
      <c r="G49" s="261" t="s">
        <v>297</v>
      </c>
      <c r="H49" s="259"/>
      <c r="I49" s="259"/>
      <c r="J49" s="259">
        <f>Gifts[[#This Row],[Projected Cost]]-Gifts[[#This Row],[Actual Cost]]</f>
        <v>0</v>
      </c>
    </row>
    <row r="50" spans="1:10" ht="24.9" customHeight="1">
      <c r="A50" s="254" t="s">
        <v>296</v>
      </c>
      <c r="B50" s="263" t="s">
        <v>295</v>
      </c>
      <c r="C50" s="263" t="s">
        <v>284</v>
      </c>
      <c r="D50" s="263" t="s">
        <v>283</v>
      </c>
      <c r="E50" s="263" t="s">
        <v>282</v>
      </c>
      <c r="F50" s="258"/>
      <c r="G50" s="261" t="s">
        <v>294</v>
      </c>
      <c r="H50" s="259"/>
      <c r="I50" s="259"/>
      <c r="J50" s="259">
        <f>Gifts[[#This Row],[Projected Cost]]-Gifts[[#This Row],[Actual Cost]]</f>
        <v>0</v>
      </c>
    </row>
    <row r="51" spans="1:10" ht="24.9" customHeight="1">
      <c r="B51" s="261" t="s">
        <v>206</v>
      </c>
      <c r="C51" s="259"/>
      <c r="D51" s="259"/>
      <c r="E51" s="259">
        <f>Pets[[#This Row],[Projected Cost]]-Pets[[#This Row],[Actual Cost]]</f>
        <v>0</v>
      </c>
      <c r="F51" s="258"/>
      <c r="G51" s="261" t="s">
        <v>293</v>
      </c>
      <c r="H51" s="259"/>
      <c r="I51" s="259"/>
      <c r="J51" s="259">
        <f>Gifts[[#This Row],[Projected Cost]]-Gifts[[#This Row],[Actual Cost]]</f>
        <v>0</v>
      </c>
    </row>
    <row r="52" spans="1:10" ht="24.9" customHeight="1">
      <c r="B52" s="261" t="s">
        <v>281</v>
      </c>
      <c r="C52" s="259"/>
      <c r="D52" s="259"/>
      <c r="E52" s="259">
        <f>Pets[[#This Row],[Projected Cost]]-Pets[[#This Row],[Actual Cost]]</f>
        <v>0</v>
      </c>
      <c r="F52" s="258"/>
      <c r="G52" s="260" t="s">
        <v>35</v>
      </c>
      <c r="H52" s="259"/>
      <c r="I52" s="259"/>
      <c r="J52" s="259">
        <f>SUBTOTAL(109,Gifts[Difference])</f>
        <v>0</v>
      </c>
    </row>
    <row r="53" spans="1:10" ht="24.9" customHeight="1">
      <c r="B53" s="261" t="s">
        <v>292</v>
      </c>
      <c r="C53" s="259"/>
      <c r="D53" s="259"/>
      <c r="E53" s="259">
        <f>Pets[[#This Row],[Projected Cost]]-Pets[[#This Row],[Actual Cost]]</f>
        <v>0</v>
      </c>
      <c r="F53" s="258"/>
      <c r="G53" s="262"/>
      <c r="H53" s="262"/>
      <c r="I53" s="262"/>
      <c r="J53" s="262"/>
    </row>
    <row r="54" spans="1:10" ht="24.9" customHeight="1">
      <c r="B54" s="261" t="s">
        <v>291</v>
      </c>
      <c r="C54" s="259"/>
      <c r="D54" s="259"/>
      <c r="E54" s="259">
        <f>Pets[[#This Row],[Projected Cost]]-Pets[[#This Row],[Actual Cost]]</f>
        <v>0</v>
      </c>
      <c r="F54" s="258"/>
      <c r="G54" s="263" t="s">
        <v>290</v>
      </c>
      <c r="H54" s="263" t="s">
        <v>284</v>
      </c>
      <c r="I54" s="263" t="s">
        <v>283</v>
      </c>
      <c r="J54" s="263" t="s">
        <v>282</v>
      </c>
    </row>
    <row r="55" spans="1:10" ht="24.9" customHeight="1">
      <c r="B55" s="261" t="s">
        <v>148</v>
      </c>
      <c r="C55" s="259"/>
      <c r="D55" s="259"/>
      <c r="E55" s="259">
        <f>Pets[[#This Row],[Projected Cost]]-Pets[[#This Row],[Actual Cost]]</f>
        <v>0</v>
      </c>
      <c r="F55" s="258"/>
      <c r="G55" s="261" t="s">
        <v>289</v>
      </c>
      <c r="H55" s="259"/>
      <c r="I55" s="259"/>
      <c r="J55" s="259">
        <f>Legal[[#This Row],[Projected Cost]]-Legal[[#This Row],[Actual Cost]]</f>
        <v>0</v>
      </c>
    </row>
    <row r="56" spans="1:10" ht="24.9" customHeight="1">
      <c r="B56" s="260" t="s">
        <v>35</v>
      </c>
      <c r="C56" s="259"/>
      <c r="D56" s="259"/>
      <c r="E56" s="259">
        <f>SUBTOTAL(109,Pets[Difference])</f>
        <v>0</v>
      </c>
      <c r="F56" s="258"/>
      <c r="G56" s="261" t="s">
        <v>288</v>
      </c>
      <c r="H56" s="259"/>
      <c r="I56" s="259"/>
      <c r="J56" s="259">
        <f>Legal[[#This Row],[Projected Cost]]-Legal[[#This Row],[Actual Cost]]</f>
        <v>0</v>
      </c>
    </row>
    <row r="57" spans="1:10" ht="24.9" customHeight="1">
      <c r="B57" s="262"/>
      <c r="C57" s="262"/>
      <c r="D57" s="262"/>
      <c r="E57" s="262"/>
      <c r="F57" s="258"/>
      <c r="G57" s="261" t="s">
        <v>287</v>
      </c>
      <c r="H57" s="259"/>
      <c r="I57" s="259"/>
      <c r="J57" s="259">
        <f>Legal[[#This Row],[Projected Cost]]-Legal[[#This Row],[Actual Cost]]</f>
        <v>0</v>
      </c>
    </row>
    <row r="58" spans="1:10" ht="24.9" customHeight="1">
      <c r="A58" s="254" t="s">
        <v>286</v>
      </c>
      <c r="B58" s="263" t="s">
        <v>285</v>
      </c>
      <c r="C58" s="263" t="s">
        <v>284</v>
      </c>
      <c r="D58" s="263" t="s">
        <v>283</v>
      </c>
      <c r="E58" s="263" t="s">
        <v>282</v>
      </c>
      <c r="F58" s="258"/>
      <c r="G58" s="261" t="s">
        <v>148</v>
      </c>
      <c r="H58" s="259"/>
      <c r="I58" s="259"/>
      <c r="J58" s="259">
        <f>Legal[[#This Row],[Projected Cost]]-Legal[[#This Row],[Actual Cost]]</f>
        <v>0</v>
      </c>
    </row>
    <row r="59" spans="1:10" ht="24.9" customHeight="1">
      <c r="B59" s="261" t="s">
        <v>281</v>
      </c>
      <c r="C59" s="259"/>
      <c r="D59" s="259"/>
      <c r="E59" s="259">
        <f>PersonalCare[[#This Row],[Projected Cost]]-PersonalCare[[#This Row],[Actual Cost]]</f>
        <v>0</v>
      </c>
      <c r="F59" s="258"/>
      <c r="G59" s="260" t="s">
        <v>35</v>
      </c>
      <c r="H59" s="259"/>
      <c r="I59" s="259"/>
      <c r="J59" s="259">
        <f>SUBTOTAL(109,Legal[Difference])</f>
        <v>0</v>
      </c>
    </row>
    <row r="60" spans="1:10" ht="24.9" customHeight="1">
      <c r="B60" s="261" t="s">
        <v>280</v>
      </c>
      <c r="C60" s="259"/>
      <c r="D60" s="259"/>
      <c r="E60" s="259">
        <f>PersonalCare[[#This Row],[Projected Cost]]-PersonalCare[[#This Row],[Actual Cost]]</f>
        <v>0</v>
      </c>
      <c r="F60" s="258"/>
      <c r="G60" s="262"/>
      <c r="H60" s="262"/>
      <c r="I60" s="262"/>
      <c r="J60" s="262"/>
    </row>
    <row r="61" spans="1:10" ht="24.9" customHeight="1">
      <c r="A61" s="254" t="s">
        <v>279</v>
      </c>
      <c r="B61" s="261" t="s">
        <v>278</v>
      </c>
      <c r="C61" s="259"/>
      <c r="D61" s="259"/>
      <c r="E61" s="259">
        <f>PersonalCare[[#This Row],[Projected Cost]]-PersonalCare[[#This Row],[Actual Cost]]</f>
        <v>0</v>
      </c>
      <c r="F61" s="258"/>
      <c r="G61" s="257" t="s">
        <v>277</v>
      </c>
      <c r="H61" s="257"/>
      <c r="I61" s="257"/>
      <c r="J61" s="256">
        <f>SUBTOTAL(109,Housing[Projected Cost],Transportation[Projected Cost],Insurance[Projected Cost],Food[Projected Cost],Pets[Projected Cost],PersonalCare[Projected Cost],Entertainment[Projected Cost],Loans[Projected Cost],Taxes[Projected Cost],Savings[Projected Cost],Gifts[Projected Cost],Legal[Projected Cost])</f>
        <v>1195</v>
      </c>
    </row>
    <row r="62" spans="1:10" ht="24.9" customHeight="1">
      <c r="B62" s="261" t="s">
        <v>276</v>
      </c>
      <c r="C62" s="259"/>
      <c r="D62" s="259"/>
      <c r="E62" s="259">
        <f>PersonalCare[[#This Row],[Projected Cost]]-PersonalCare[[#This Row],[Actual Cost]]</f>
        <v>0</v>
      </c>
      <c r="F62" s="258"/>
      <c r="G62" s="257"/>
      <c r="H62" s="257"/>
      <c r="I62" s="257"/>
      <c r="J62" s="256"/>
    </row>
    <row r="63" spans="1:10" ht="24.9" customHeight="1">
      <c r="B63" s="261" t="s">
        <v>275</v>
      </c>
      <c r="C63" s="259"/>
      <c r="D63" s="259"/>
      <c r="E63" s="259">
        <f>PersonalCare[[#This Row],[Projected Cost]]-PersonalCare[[#This Row],[Actual Cost]]</f>
        <v>0</v>
      </c>
      <c r="F63" s="258"/>
      <c r="G63" s="257" t="s">
        <v>274</v>
      </c>
      <c r="H63" s="257"/>
      <c r="I63" s="257"/>
      <c r="J63" s="256">
        <f>SUBTOTAL(109,Housing[Actual Cost],Transportation[Actual Cost],Insurance[Actual Cost],Food[Actual Cost],Pets[Actual Cost],PersonalCare[Actual Cost],Entertainment[Actual Cost],Loans[Actual Cost],Taxes[Actual Cost],Savings[Actual Cost],Gifts[Actual Cost],Legal[Actual Cost])</f>
        <v>1236</v>
      </c>
    </row>
    <row r="64" spans="1:10" ht="24.9" customHeight="1">
      <c r="B64" s="261" t="s">
        <v>273</v>
      </c>
      <c r="C64" s="259"/>
      <c r="D64" s="259"/>
      <c r="E64" s="259">
        <f>PersonalCare[[#This Row],[Projected Cost]]-PersonalCare[[#This Row],[Actual Cost]]</f>
        <v>0</v>
      </c>
      <c r="F64" s="258"/>
      <c r="G64" s="257"/>
      <c r="H64" s="257"/>
      <c r="I64" s="257"/>
      <c r="J64" s="256"/>
    </row>
    <row r="65" spans="2:10" ht="24.9" customHeight="1">
      <c r="B65" s="261" t="s">
        <v>148</v>
      </c>
      <c r="C65" s="259"/>
      <c r="D65" s="259"/>
      <c r="E65" s="259">
        <f>PersonalCare[[#This Row],[Projected Cost]]-PersonalCare[[#This Row],[Actual Cost]]</f>
        <v>0</v>
      </c>
      <c r="F65" s="258"/>
      <c r="G65" s="257" t="s">
        <v>272</v>
      </c>
      <c r="H65" s="257"/>
      <c r="I65" s="257"/>
      <c r="J65" s="256">
        <f>J61-J63</f>
        <v>-41</v>
      </c>
    </row>
    <row r="66" spans="2:10" ht="24.9" customHeight="1">
      <c r="B66" s="260" t="s">
        <v>35</v>
      </c>
      <c r="C66" s="259"/>
      <c r="D66" s="259"/>
      <c r="E66" s="259">
        <f>SUBTOTAL(109,PersonalCare[Difference])</f>
        <v>0</v>
      </c>
      <c r="F66" s="258"/>
      <c r="G66" s="257"/>
      <c r="H66" s="257"/>
      <c r="I66" s="257"/>
      <c r="J66" s="256"/>
    </row>
    <row r="67" spans="2:10">
      <c r="B67" s="255"/>
      <c r="C67" s="255"/>
      <c r="D67" s="255"/>
      <c r="E67" s="255"/>
    </row>
  </sheetData>
  <mergeCells count="26">
    <mergeCell ref="B67:E67"/>
    <mergeCell ref="G60:J60"/>
    <mergeCell ref="G53:J53"/>
    <mergeCell ref="G47:J47"/>
    <mergeCell ref="G41:J41"/>
    <mergeCell ref="G65:I66"/>
    <mergeCell ref="J65:J66"/>
    <mergeCell ref="J61:J62"/>
    <mergeCell ref="J63:J64"/>
    <mergeCell ref="G63:I64"/>
    <mergeCell ref="B57:E57"/>
    <mergeCell ref="B4:C4"/>
    <mergeCell ref="B9:C9"/>
    <mergeCell ref="H4:H5"/>
    <mergeCell ref="H6:H7"/>
    <mergeCell ref="H8:H9"/>
    <mergeCell ref="G34:J34"/>
    <mergeCell ref="G61:I62"/>
    <mergeCell ref="G25:J25"/>
    <mergeCell ref="E4:G5"/>
    <mergeCell ref="E6:G7"/>
    <mergeCell ref="E8:G9"/>
    <mergeCell ref="B26:E26"/>
    <mergeCell ref="B36:E36"/>
    <mergeCell ref="B43:E43"/>
    <mergeCell ref="B49:E49"/>
  </mergeCells>
  <dataValidations count="12">
    <dataValidation allowBlank="1" showInputMessage="1" showErrorMessage="1" prompt="Total Projected Cost is auto calculated in cell J61, Total Actual Cost in J63, and Total Difference in J65." sqref="A61" xr:uid="{7663E59F-1158-4833-8ADA-EE341AD75E0A}"/>
    <dataValidation allowBlank="1" showInputMessage="1" showErrorMessage="1" prompt="Enter details in Personal Care table starting in cell at right and in Legal table starting in cell G54. Next instruction is in cell A61." sqref="A58" xr:uid="{4D40684C-D56F-4273-B2CC-5C8947747B1A}"/>
    <dataValidation allowBlank="1" showInputMessage="1" showErrorMessage="1" prompt="Enter details in Pets table starting in cell at right and in Gifts table starting in cell G48. Next instruction is in cell A58." sqref="A50" xr:uid="{2288A180-A788-4190-A6AF-985B4E7FF023}"/>
    <dataValidation allowBlank="1" showInputMessage="1" showErrorMessage="1" prompt="Enter details in Food table starting in cell at right and in Savings table starting in cell G42. Next instruction is in cell A50." sqref="A44" xr:uid="{E10C94B7-CAAB-4591-99E4-5A50789CA061}"/>
    <dataValidation allowBlank="1" showInputMessage="1" showErrorMessage="1" prompt="Enter details in Insurance table starting in cell at right and in Taxes table starting in cell G35. Next instruction is in cell A44." sqref="A37" xr:uid="{34699D58-6783-4DA8-AD00-EB6D5B4F4886}"/>
    <dataValidation allowBlank="1" showInputMessage="1" showErrorMessage="1" prompt="Enter details in Transportation table starting in cell at right and in Loans table starting in cell G26. Next instruction is in cell A37." sqref="A27" xr:uid="{AFC8D67D-8805-4E04-8494-156CF7945383}"/>
    <dataValidation allowBlank="1" showInputMessage="1" showErrorMessage="1" prompt="Enter details in Housing table starting in cell at right and in Entertainment table starting in cell G14. Next instruction is in cell A27." sqref="A14" xr:uid="{DCC6E90E-6B90-466F-863D-46F7DA3C4296}"/>
    <dataValidation allowBlank="1" showInputMessage="1" showErrorMessage="1" prompt="Actual Monthly Income label is in cell at right. Enter Income 1 in cell C10 and Extra Income in C11 to calculate Total monthly income in C12. Next instruction is in cell A14." sqref="A9" xr:uid="{23FC07BB-1058-4403-A6BB-F2E3DAB6391D}"/>
    <dataValidation allowBlank="1" showInputMessage="1" showErrorMessage="1" prompt="Projected Balance is auto calculated in cell H4, Actual Balance in H6, and Difference in H8. Next instruction is in cell A9." sqref="A7" xr:uid="{30295BAD-27FA-449C-8A78-ECFC2ACE1A2B}"/>
    <dataValidation allowBlank="1" showInputMessage="1" showErrorMessage="1" prompt="Projected Monthly Income label is in cell at right. Enter Income 1 in cell C5 and Extra Income in C6 to calculate Total monthly income in C7. Next instruction is in cell A7." sqref="A4" xr:uid="{37ECE25A-D750-4901-9936-FA0425D6DFC1}"/>
    <dataValidation allowBlank="1" showInputMessage="1" showErrorMessage="1" prompt="Title of this worksheet is in cell C2. Next instruction is in cell A4." sqref="A2" xr:uid="{B4FABB03-3192-4386-8C0C-14BCEBFC58A9}"/>
    <dataValidation allowBlank="1" showInputMessage="1" showErrorMessage="1" prompt="Create a Personal Monthly Budget in this worksheet. Helpful instructions on how to use this worksheet are in cells in this column. Arrow down to get started." sqref="A1" xr:uid="{535C1FB4-69DA-478A-9C24-451D9BD5B386}"/>
  </dataValidations>
  <printOptions horizontalCentered="1"/>
  <pageMargins left="0.4" right="0.4" top="0.4" bottom="0.4" header="0.3" footer="0.3"/>
  <pageSetup scale="81" fitToHeight="0" orientation="portrait" r:id="rId1"/>
  <headerFooter differentFirst="1">
    <oddFooter>Page &amp;P of &amp;N</oddFooter>
  </headerFooter>
  <drawing r:id="rId2"/>
  <tableParts count="12">
    <tablePart r:id="rId3"/>
    <tablePart r:id="rId4"/>
    <tablePart r:id="rId5"/>
    <tablePart r:id="rId6"/>
    <tablePart r:id="rId7"/>
    <tablePart r:id="rId8"/>
    <tablePart r:id="rId9"/>
    <tablePart r:id="rId10"/>
    <tablePart r:id="rId11"/>
    <tablePart r:id="rId12"/>
    <tablePart r:id="rId13"/>
    <tablePart r:id="rId1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5"/>
  <dimension ref="B2:C14"/>
  <sheetViews>
    <sheetView zoomScale="145" zoomScaleNormal="145" workbookViewId="0">
      <selection activeCell="C11" sqref="C11"/>
    </sheetView>
  </sheetViews>
  <sheetFormatPr defaultColWidth="9.1796875" defaultRowHeight="12.5"/>
  <cols>
    <col min="1" max="1" width="9.1796875" style="2"/>
    <col min="2" max="2" width="17.453125" style="2" bestFit="1" customWidth="1"/>
    <col min="3" max="6" width="12.453125" style="2" customWidth="1"/>
    <col min="7" max="16384" width="9.1796875" style="2"/>
  </cols>
  <sheetData>
    <row r="2" spans="2:3" ht="13">
      <c r="B2" s="6" t="s">
        <v>3</v>
      </c>
      <c r="C2" s="8">
        <v>220000</v>
      </c>
    </row>
    <row r="3" spans="2:3" ht="13">
      <c r="B3" s="6" t="s">
        <v>2</v>
      </c>
      <c r="C3" s="9">
        <v>0.08</v>
      </c>
    </row>
    <row r="4" spans="2:3" ht="13">
      <c r="B4" s="6" t="s">
        <v>1</v>
      </c>
      <c r="C4" s="10">
        <f>25*12</f>
        <v>300</v>
      </c>
    </row>
    <row r="6" spans="2:3">
      <c r="C6" s="4"/>
    </row>
    <row r="7" spans="2:3" ht="15.5">
      <c r="B7" s="12" t="s">
        <v>0</v>
      </c>
      <c r="C7" s="11">
        <f>-PMT(C3/12,C4,C2)</f>
        <v>1697.9956826206067</v>
      </c>
    </row>
    <row r="8" spans="2:3" ht="15.5">
      <c r="B8" s="3">
        <v>7.2499999999999995E-2</v>
      </c>
      <c r="C8" s="1"/>
    </row>
    <row r="9" spans="2:3" ht="15.5">
      <c r="B9" s="3">
        <v>7.4999999999999997E-2</v>
      </c>
      <c r="C9" s="1"/>
    </row>
    <row r="10" spans="2:3" ht="15.5">
      <c r="B10" s="3">
        <v>7.7499999999999999E-2</v>
      </c>
      <c r="C10" s="1"/>
    </row>
    <row r="11" spans="2:3" ht="15.5">
      <c r="B11" s="3">
        <v>8.2500000000000004E-2</v>
      </c>
      <c r="C11" s="1"/>
    </row>
    <row r="12" spans="2:3" ht="15.5">
      <c r="B12" s="3">
        <v>8.5000000000000006E-2</v>
      </c>
      <c r="C12" s="1"/>
    </row>
    <row r="13" spans="2:3" ht="15.5">
      <c r="B13" s="3">
        <v>8.7499999999999994E-2</v>
      </c>
      <c r="C13" s="1"/>
    </row>
    <row r="14" spans="2:3" ht="15.5">
      <c r="B14" s="3">
        <v>0.09</v>
      </c>
      <c r="C14" s="1"/>
    </row>
  </sheetData>
  <printOptions gridLines="1" gridLinesSet="0"/>
  <pageMargins left="0.75" right="0.75" top="1" bottom="1" header="0.5" footer="0.5"/>
  <pageSetup orientation="portrait" r:id="rId1"/>
  <headerFooter alignWithMargins="0">
    <oddHeader>&amp;A</oddHeader>
    <oddFooter>Page &amp;P</oddFooter>
  </headerFooter>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16"/>
  <dimension ref="B2:G14"/>
  <sheetViews>
    <sheetView zoomScale="145" zoomScaleNormal="145" workbookViewId="0">
      <selection activeCell="C11" sqref="C11"/>
    </sheetView>
  </sheetViews>
  <sheetFormatPr defaultColWidth="9.1796875" defaultRowHeight="12.5"/>
  <cols>
    <col min="1" max="1" width="9.1796875" style="2"/>
    <col min="2" max="2" width="11.54296875" style="2" customWidth="1"/>
    <col min="3" max="6" width="14.81640625" style="2" bestFit="1" customWidth="1"/>
    <col min="7" max="7" width="16.7265625" style="2" bestFit="1" customWidth="1"/>
    <col min="8" max="16384" width="9.1796875" style="2"/>
  </cols>
  <sheetData>
    <row r="2" spans="2:7" ht="15.5">
      <c r="B2" s="12" t="s">
        <v>15</v>
      </c>
      <c r="C2" s="12" t="s">
        <v>14</v>
      </c>
      <c r="D2" s="12" t="s">
        <v>13</v>
      </c>
      <c r="E2" s="12" t="s">
        <v>12</v>
      </c>
      <c r="F2" s="12" t="s">
        <v>11</v>
      </c>
      <c r="G2" s="12" t="s">
        <v>10</v>
      </c>
    </row>
    <row r="3" spans="2:7" ht="13">
      <c r="B3" s="13" t="s">
        <v>7</v>
      </c>
      <c r="C3" s="14">
        <v>85292.25</v>
      </c>
      <c r="D3" s="14">
        <f>C3*C11+C3</f>
        <v>88106.894249999998</v>
      </c>
      <c r="E3" s="14">
        <f>D3*C11+D3</f>
        <v>91014.421760249999</v>
      </c>
      <c r="F3" s="14">
        <f>E3*C11+E3</f>
        <v>94017.897678338253</v>
      </c>
      <c r="G3" s="14">
        <f>SUM(C3:F3)</f>
        <v>358431.46368858824</v>
      </c>
    </row>
    <row r="4" spans="2:7" ht="13">
      <c r="B4" s="13" t="s">
        <v>6</v>
      </c>
      <c r="C4" s="14">
        <v>75891.25</v>
      </c>
      <c r="D4" s="14">
        <f>C4*C12+C4</f>
        <v>77636.748749999999</v>
      </c>
      <c r="E4" s="14">
        <f>D4*C12+D4</f>
        <v>79422.39397125</v>
      </c>
      <c r="F4" s="14">
        <f>E4*C12+E4</f>
        <v>81249.109032588749</v>
      </c>
      <c r="G4" s="14">
        <f>SUM(C4:F4)</f>
        <v>314199.50175383873</v>
      </c>
    </row>
    <row r="5" spans="2:7" ht="13">
      <c r="B5" s="13" t="s">
        <v>5</v>
      </c>
      <c r="C5" s="14">
        <v>90568.34</v>
      </c>
      <c r="D5" s="14">
        <f>C5*C13+C5</f>
        <v>94462.778619999997</v>
      </c>
      <c r="E5" s="14">
        <f>D5*C13+D5</f>
        <v>98524.678100659992</v>
      </c>
      <c r="F5" s="14">
        <f>E5*C13+E5</f>
        <v>102761.23925898837</v>
      </c>
      <c r="G5" s="14">
        <f>SUM(C5:F5)</f>
        <v>386317.03597964835</v>
      </c>
    </row>
    <row r="6" spans="2:7" ht="13">
      <c r="B6" s="13" t="s">
        <v>4</v>
      </c>
      <c r="C6" s="14">
        <v>65897.25</v>
      </c>
      <c r="D6" s="14">
        <f>C6*C14+C6</f>
        <v>66622.119749999998</v>
      </c>
      <c r="E6" s="14">
        <f>D6*C14+D6</f>
        <v>67354.963067249992</v>
      </c>
      <c r="F6" s="14">
        <f>E6*C14+E6</f>
        <v>68095.867660989737</v>
      </c>
      <c r="G6" s="14">
        <f>SUM(C6:F6)</f>
        <v>267970.20047823974</v>
      </c>
    </row>
    <row r="7" spans="2:7" ht="15.5">
      <c r="B7" s="7" t="s">
        <v>9</v>
      </c>
      <c r="C7" s="5">
        <f>SUM(C3:C6)</f>
        <v>317649.08999999997</v>
      </c>
      <c r="D7" s="5">
        <f>SUM(D3:D6)</f>
        <v>326828.54136999999</v>
      </c>
      <c r="E7" s="5">
        <f>SUM(E3:E6)</f>
        <v>336316.45689940994</v>
      </c>
      <c r="F7" s="5">
        <f>SUM(F3:F6)</f>
        <v>346124.11363090511</v>
      </c>
      <c r="G7" s="5">
        <f>SUM(G3:G6)</f>
        <v>1326918.201900315</v>
      </c>
    </row>
    <row r="10" spans="2:7" ht="13">
      <c r="B10" s="24" t="s">
        <v>8</v>
      </c>
      <c r="C10" s="24"/>
    </row>
    <row r="11" spans="2:7" ht="13">
      <c r="B11" s="15" t="s">
        <v>7</v>
      </c>
      <c r="C11" s="16">
        <v>3.3000000000000002E-2</v>
      </c>
    </row>
    <row r="12" spans="2:7" ht="13">
      <c r="B12" s="15" t="s">
        <v>6</v>
      </c>
      <c r="C12" s="16">
        <v>2.3E-2</v>
      </c>
    </row>
    <row r="13" spans="2:7" ht="13">
      <c r="B13" s="15" t="s">
        <v>5</v>
      </c>
      <c r="C13" s="16">
        <v>4.2999999999999997E-2</v>
      </c>
    </row>
    <row r="14" spans="2:7" ht="13">
      <c r="B14" s="15" t="s">
        <v>4</v>
      </c>
      <c r="C14" s="16">
        <v>1.0999999999999999E-2</v>
      </c>
    </row>
  </sheetData>
  <mergeCells count="1">
    <mergeCell ref="B10:C10"/>
  </mergeCells>
  <printOptions gridLines="1" gridLinesSet="0"/>
  <pageMargins left="0.75" right="0.75" top="1" bottom="1" header="0.5" footer="0.5"/>
  <pageSetup orientation="portrait" horizontalDpi="0" verticalDpi="0" copies="0" r:id="rId1"/>
  <headerFooter alignWithMargins="0">
    <oddHeader>&amp;A</oddHeader>
    <oddFooter>Page &amp;P</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9</vt:i4>
      </vt:variant>
      <vt:variant>
        <vt:lpstr>Named Ranges</vt:lpstr>
      </vt:variant>
      <vt:variant>
        <vt:i4>4</vt:i4>
      </vt:variant>
    </vt:vector>
  </HeadingPairs>
  <TitlesOfParts>
    <vt:vector size="13" baseType="lpstr">
      <vt:lpstr>Know More</vt:lpstr>
      <vt:lpstr>Invoice</vt:lpstr>
      <vt:lpstr>Inventory List</vt:lpstr>
      <vt:lpstr>Petty Cash Log</vt:lpstr>
      <vt:lpstr>Quotation</vt:lpstr>
      <vt:lpstr>Party Planner</vt:lpstr>
      <vt:lpstr>Personal Monthly Budget</vt:lpstr>
      <vt:lpstr>Data Table</vt:lpstr>
      <vt:lpstr>Scenarios</vt:lpstr>
      <vt:lpstr>'Inventory List'!Print_Titles</vt:lpstr>
      <vt:lpstr>'Petty Cash Log'!Print_Titles</vt:lpstr>
      <vt:lpstr>Quotation!Print_Titles</vt:lpstr>
      <vt:lpstr>Tax_Rate</vt:lpstr>
    </vt:vector>
  </TitlesOfParts>
  <Company>Learnit!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Jim Mollé</dc:creator>
  <cp:lastModifiedBy>Amit Jain</cp:lastModifiedBy>
  <cp:lastPrinted>2020-05-21T12:52:45Z</cp:lastPrinted>
  <dcterms:created xsi:type="dcterms:W3CDTF">2001-09-07T21:10:35Z</dcterms:created>
  <dcterms:modified xsi:type="dcterms:W3CDTF">2020-10-17T15:44:20Z</dcterms:modified>
</cp:coreProperties>
</file>